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21" documentId="8_{C87AE704-3308-194B-ADFA-AF0BB1C5FCC9}" xr6:coauthVersionLast="47" xr6:coauthVersionMax="47" xr10:uidLastSave="{087C3C90-B410-9241-B558-7CB05B0D2C77}"/>
  <bookViews>
    <workbookView xWindow="3900" yWindow="500" windowWidth="23300" windowHeight="14860" activeTab="1" xr2:uid="{BB93CD8B-ABF3-45B4-86BF-0C52267F96B4}"/>
  </bookViews>
  <sheets>
    <sheet name="Comparison" sheetId="2" state="hidden" r:id="rId1"/>
    <sheet name="Monthly Retail Used Sales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0" i="2" l="1"/>
  <c r="T119" i="2"/>
  <c r="T118" i="2"/>
  <c r="T108" i="2"/>
  <c r="T94" i="2"/>
  <c r="H124" i="2"/>
  <c r="T124" i="2" s="1"/>
  <c r="H123" i="2"/>
  <c r="T123" i="2" s="1"/>
  <c r="H122" i="2"/>
  <c r="H121" i="2"/>
  <c r="H120" i="2"/>
  <c r="N120" i="2" s="1"/>
  <c r="H119" i="2"/>
  <c r="H118" i="2"/>
  <c r="H117" i="2"/>
  <c r="H116" i="2"/>
  <c r="N116" i="2" s="1"/>
  <c r="H115" i="2"/>
  <c r="N115" i="2" s="1"/>
  <c r="H114" i="2"/>
  <c r="N114" i="2" s="1"/>
  <c r="H113" i="2"/>
  <c r="N113" i="2" s="1"/>
  <c r="H112" i="2"/>
  <c r="N124" i="2" s="1"/>
  <c r="H111" i="2"/>
  <c r="H110" i="2"/>
  <c r="T111" i="2" s="1"/>
  <c r="H109" i="2"/>
  <c r="T109" i="2" s="1"/>
  <c r="H108" i="2"/>
  <c r="H107" i="2"/>
  <c r="H106" i="2"/>
  <c r="H105" i="2"/>
  <c r="H104" i="2"/>
  <c r="T104" i="2" s="1"/>
  <c r="H103" i="2"/>
  <c r="T103" i="2" s="1"/>
  <c r="H102" i="2"/>
  <c r="H101" i="2"/>
  <c r="H100" i="2"/>
  <c r="H94" i="2"/>
  <c r="H82" i="2"/>
  <c r="T82" i="2" s="1"/>
  <c r="H67" i="2"/>
  <c r="S124" i="2"/>
  <c r="S123" i="2"/>
  <c r="S122" i="2"/>
  <c r="P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P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J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AE50" i="2"/>
  <c r="AG45" i="2"/>
  <c r="AG40" i="2"/>
  <c r="AF40" i="2"/>
  <c r="AG39" i="2"/>
  <c r="AF39" i="2"/>
  <c r="AG38" i="2"/>
  <c r="AF38" i="2"/>
  <c r="AG32" i="2"/>
  <c r="AG55" i="2"/>
  <c r="AG44" i="2"/>
  <c r="AE55" i="2"/>
  <c r="AG54" i="2"/>
  <c r="AF53" i="2"/>
  <c r="AE54" i="2"/>
  <c r="AG53" i="2"/>
  <c r="AE53" i="2"/>
  <c r="AG51" i="2"/>
  <c r="AF52" i="2"/>
  <c r="AG36" i="2"/>
  <c r="AF36" i="2"/>
  <c r="AG35" i="2"/>
  <c r="AF50" i="2"/>
  <c r="AG48" i="2"/>
  <c r="AF49" i="2"/>
  <c r="AE48" i="2"/>
  <c r="AG47" i="2"/>
  <c r="AF33" i="2"/>
  <c r="AF32" i="2"/>
  <c r="AG31" i="2"/>
  <c r="AF31" i="2"/>
  <c r="AH44" i="2"/>
  <c r="AG30" i="2"/>
  <c r="AF45" i="2"/>
  <c r="AE45" i="2"/>
  <c r="D124" i="2"/>
  <c r="D123" i="2"/>
  <c r="D122" i="2"/>
  <c r="D121" i="2"/>
  <c r="D120" i="2"/>
  <c r="F119" i="2"/>
  <c r="D119" i="2"/>
  <c r="D118" i="2"/>
  <c r="J118" i="2" s="1"/>
  <c r="D117" i="2"/>
  <c r="D116" i="2"/>
  <c r="D115" i="2"/>
  <c r="P115" i="2" s="1"/>
  <c r="D114" i="2"/>
  <c r="D113" i="2"/>
  <c r="J113" i="2" s="1"/>
  <c r="F112" i="2"/>
  <c r="D112" i="2"/>
  <c r="D111" i="2"/>
  <c r="D110" i="2"/>
  <c r="D109" i="2"/>
  <c r="E108" i="2"/>
  <c r="D108" i="2"/>
  <c r="D107" i="2"/>
  <c r="J107" i="2" s="1"/>
  <c r="E106" i="2"/>
  <c r="D106" i="2"/>
  <c r="D105" i="2"/>
  <c r="D104" i="2"/>
  <c r="E103" i="2"/>
  <c r="D103" i="2"/>
  <c r="D102" i="2"/>
  <c r="D101" i="2"/>
  <c r="J101" i="2" s="1"/>
  <c r="D100" i="2"/>
  <c r="D99" i="2"/>
  <c r="D98" i="2"/>
  <c r="D97" i="2"/>
  <c r="D96" i="2"/>
  <c r="P96" i="2" s="1"/>
  <c r="D95" i="2"/>
  <c r="P95" i="2" s="1"/>
  <c r="D94" i="2"/>
  <c r="D93" i="2"/>
  <c r="H93" i="2" s="1"/>
  <c r="T93" i="2" s="1"/>
  <c r="D92" i="2"/>
  <c r="H92" i="2" s="1"/>
  <c r="T92" i="2" s="1"/>
  <c r="D91" i="2"/>
  <c r="H91" i="2" s="1"/>
  <c r="D90" i="2"/>
  <c r="H90" i="2" s="1"/>
  <c r="E89" i="2"/>
  <c r="D89" i="2"/>
  <c r="H89" i="2" s="1"/>
  <c r="E88" i="2"/>
  <c r="D88" i="2"/>
  <c r="H88" i="2" s="1"/>
  <c r="D87" i="2"/>
  <c r="J87" i="2" s="1"/>
  <c r="E86" i="2"/>
  <c r="D86" i="2"/>
  <c r="D85" i="2"/>
  <c r="H85" i="2" s="1"/>
  <c r="D84" i="2"/>
  <c r="H84" i="2" s="1"/>
  <c r="D83" i="2"/>
  <c r="P83" i="2" s="1"/>
  <c r="D82" i="2"/>
  <c r="D81" i="2"/>
  <c r="H81" i="2" s="1"/>
  <c r="D80" i="2"/>
  <c r="D79" i="2"/>
  <c r="D78" i="2"/>
  <c r="D77" i="2"/>
  <c r="F76" i="2"/>
  <c r="L76" i="2" s="1"/>
  <c r="D76" i="2"/>
  <c r="D75" i="2"/>
  <c r="H75" i="2" s="1"/>
  <c r="D74" i="2"/>
  <c r="H74" i="2" s="1"/>
  <c r="D73" i="2"/>
  <c r="H73" i="2" s="1"/>
  <c r="F72" i="2"/>
  <c r="D72" i="2"/>
  <c r="H72" i="2" s="1"/>
  <c r="T72" i="2" s="1"/>
  <c r="D71" i="2"/>
  <c r="H71" i="2" s="1"/>
  <c r="D70" i="2"/>
  <c r="E69" i="2"/>
  <c r="D69" i="2"/>
  <c r="P69" i="2" s="1"/>
  <c r="E68" i="2"/>
  <c r="D68" i="2"/>
  <c r="P68" i="2" s="1"/>
  <c r="D67" i="2"/>
  <c r="D66" i="2"/>
  <c r="H66" i="2" s="1"/>
  <c r="D65" i="2"/>
  <c r="H65" i="2" s="1"/>
  <c r="F64" i="2"/>
  <c r="E64" i="2"/>
  <c r="D64" i="2"/>
  <c r="H64" i="2" s="1"/>
  <c r="V52" i="2"/>
  <c r="U52" i="2"/>
  <c r="W51" i="2"/>
  <c r="U48" i="2"/>
  <c r="Y47" i="2"/>
  <c r="W47" i="2"/>
  <c r="F111" i="2"/>
  <c r="F87" i="2"/>
  <c r="F75" i="2"/>
  <c r="F74" i="2"/>
  <c r="F121" i="2"/>
  <c r="F109" i="2"/>
  <c r="W53" i="2"/>
  <c r="F73" i="2"/>
  <c r="F120" i="2"/>
  <c r="F108" i="2"/>
  <c r="W38" i="2"/>
  <c r="F84" i="2"/>
  <c r="V38" i="2"/>
  <c r="F107" i="2"/>
  <c r="F95" i="2"/>
  <c r="F71" i="2"/>
  <c r="F94" i="2"/>
  <c r="F82" i="2"/>
  <c r="V36" i="2"/>
  <c r="F81" i="2"/>
  <c r="F104" i="2"/>
  <c r="W34" i="2"/>
  <c r="F80" i="2"/>
  <c r="F68" i="2"/>
  <c r="F115" i="2"/>
  <c r="F79" i="2"/>
  <c r="F90" i="2"/>
  <c r="V47" i="2"/>
  <c r="F113" i="2"/>
  <c r="Y31" i="2"/>
  <c r="F89" i="2"/>
  <c r="F77" i="2"/>
  <c r="Z28" i="2"/>
  <c r="Y44" i="2"/>
  <c r="X30" i="2"/>
  <c r="F88" i="2"/>
  <c r="I28" i="2"/>
  <c r="H28" i="2"/>
  <c r="G28" i="2"/>
  <c r="F28" i="2"/>
  <c r="E28" i="2"/>
  <c r="D28" i="2"/>
  <c r="O53" i="2"/>
  <c r="P52" i="2"/>
  <c r="O52" i="2"/>
  <c r="M52" i="2"/>
  <c r="N48" i="2"/>
  <c r="P39" i="2"/>
  <c r="Q28" i="2"/>
  <c r="E122" i="2"/>
  <c r="E121" i="2"/>
  <c r="P37" i="2"/>
  <c r="E118" i="2"/>
  <c r="E116" i="2"/>
  <c r="P33" i="2"/>
  <c r="E114" i="2"/>
  <c r="P31" i="2"/>
  <c r="P30" i="2"/>
  <c r="E111" i="2"/>
  <c r="E109" i="2"/>
  <c r="E102" i="2"/>
  <c r="O31" i="2"/>
  <c r="E98" i="2"/>
  <c r="O38" i="2"/>
  <c r="O37" i="2"/>
  <c r="N36" i="2"/>
  <c r="E93" i="2"/>
  <c r="E92" i="2"/>
  <c r="E91" i="2"/>
  <c r="N46" i="2"/>
  <c r="E87" i="2"/>
  <c r="M54" i="2"/>
  <c r="E82" i="2"/>
  <c r="E81" i="2"/>
  <c r="M34" i="2"/>
  <c r="E78" i="2"/>
  <c r="M28" i="2"/>
  <c r="E75" i="2"/>
  <c r="E73" i="2"/>
  <c r="E71" i="2"/>
  <c r="L50" i="2"/>
  <c r="L49" i="2"/>
  <c r="L45" i="2"/>
  <c r="E33" i="2"/>
  <c r="D52" i="2"/>
  <c r="D48" i="2"/>
  <c r="T89" i="2" l="1"/>
  <c r="Y40" i="2"/>
  <c r="E90" i="2"/>
  <c r="Q90" i="2" s="1"/>
  <c r="U47" i="2"/>
  <c r="W48" i="2"/>
  <c r="W41" i="2"/>
  <c r="P79" i="2"/>
  <c r="P80" i="2"/>
  <c r="P108" i="2"/>
  <c r="Y55" i="2"/>
  <c r="T121" i="2"/>
  <c r="M37" i="2"/>
  <c r="O33" i="2"/>
  <c r="V44" i="2"/>
  <c r="Y33" i="2"/>
  <c r="P67" i="2"/>
  <c r="P82" i="2"/>
  <c r="P123" i="2"/>
  <c r="V32" i="2"/>
  <c r="T110" i="2"/>
  <c r="Y50" i="2"/>
  <c r="P106" i="2"/>
  <c r="V51" i="2"/>
  <c r="T65" i="2"/>
  <c r="X48" i="2"/>
  <c r="E65" i="2"/>
  <c r="Q65" i="2" s="1"/>
  <c r="P121" i="2"/>
  <c r="Y37" i="2"/>
  <c r="T66" i="2"/>
  <c r="T101" i="2"/>
  <c r="M38" i="2"/>
  <c r="O34" i="2"/>
  <c r="W36" i="2"/>
  <c r="F123" i="2"/>
  <c r="L123" i="2" s="1"/>
  <c r="T117" i="2"/>
  <c r="W32" i="2"/>
  <c r="X32" i="2"/>
  <c r="Y32" i="2"/>
  <c r="N38" i="2"/>
  <c r="Y36" i="2"/>
  <c r="V37" i="2"/>
  <c r="P111" i="2"/>
  <c r="M33" i="2"/>
  <c r="N44" i="2"/>
  <c r="Q69" i="2"/>
  <c r="N118" i="2"/>
  <c r="P44" i="2"/>
  <c r="U45" i="2"/>
  <c r="U49" i="2"/>
  <c r="R73" i="2"/>
  <c r="X38" i="2"/>
  <c r="J82" i="2"/>
  <c r="E85" i="2"/>
  <c r="K85" i="2" s="1"/>
  <c r="P101" i="2"/>
  <c r="N119" i="2"/>
  <c r="T73" i="2"/>
  <c r="W40" i="2"/>
  <c r="P117" i="2"/>
  <c r="F118" i="2"/>
  <c r="R119" i="2" s="1"/>
  <c r="H87" i="2"/>
  <c r="T88" i="2" s="1"/>
  <c r="L46" i="2"/>
  <c r="F96" i="2"/>
  <c r="L108" i="2" s="1"/>
  <c r="N117" i="2"/>
  <c r="Y34" i="2"/>
  <c r="T85" i="2"/>
  <c r="L48" i="2"/>
  <c r="V53" i="2"/>
  <c r="Y38" i="2"/>
  <c r="E70" i="2"/>
  <c r="Q70" i="2" s="1"/>
  <c r="J86" i="2"/>
  <c r="F98" i="2"/>
  <c r="R98" i="2" s="1"/>
  <c r="E112" i="2"/>
  <c r="Q112" i="2" s="1"/>
  <c r="P100" i="2"/>
  <c r="L52" i="2"/>
  <c r="Q92" i="2"/>
  <c r="P88" i="2"/>
  <c r="L96" i="2"/>
  <c r="R84" i="2"/>
  <c r="Q106" i="2"/>
  <c r="R112" i="2"/>
  <c r="T74" i="2"/>
  <c r="T75" i="2"/>
  <c r="T67" i="2"/>
  <c r="N102" i="2"/>
  <c r="T91" i="2"/>
  <c r="T90" i="2"/>
  <c r="P97" i="2"/>
  <c r="O35" i="2"/>
  <c r="M40" i="2"/>
  <c r="P32" i="2"/>
  <c r="F91" i="2"/>
  <c r="L91" i="2" s="1"/>
  <c r="E124" i="2"/>
  <c r="K124" i="2" s="1"/>
  <c r="P66" i="2"/>
  <c r="N100" i="2"/>
  <c r="T122" i="2"/>
  <c r="X52" i="2"/>
  <c r="E83" i="2"/>
  <c r="Q83" i="2" s="1"/>
  <c r="P104" i="2"/>
  <c r="F124" i="2"/>
  <c r="N30" i="2"/>
  <c r="Y52" i="2"/>
  <c r="F83" i="2"/>
  <c r="R83" i="2" s="1"/>
  <c r="E104" i="2"/>
  <c r="Q104" i="2" s="1"/>
  <c r="H68" i="2"/>
  <c r="T68" i="2" s="1"/>
  <c r="N49" i="2"/>
  <c r="W44" i="2"/>
  <c r="V55" i="2"/>
  <c r="N84" i="2"/>
  <c r="F92" i="2"/>
  <c r="P114" i="2"/>
  <c r="J81" i="2"/>
  <c r="H69" i="2"/>
  <c r="T105" i="2"/>
  <c r="O32" i="2"/>
  <c r="O36" i="2"/>
  <c r="X41" i="2"/>
  <c r="F103" i="2"/>
  <c r="R104" i="2" s="1"/>
  <c r="T102" i="2"/>
  <c r="L47" i="2"/>
  <c r="O51" i="2"/>
  <c r="P48" i="2"/>
  <c r="Y41" i="2"/>
  <c r="F70" i="2"/>
  <c r="R70" i="2" s="1"/>
  <c r="O40" i="2"/>
  <c r="O49" i="2"/>
  <c r="V33" i="2"/>
  <c r="X44" i="2"/>
  <c r="W55" i="2"/>
  <c r="E84" i="2"/>
  <c r="P105" i="2"/>
  <c r="H70" i="2"/>
  <c r="N121" i="2"/>
  <c r="T106" i="2"/>
  <c r="L51" i="2"/>
  <c r="N47" i="2"/>
  <c r="O55" i="2"/>
  <c r="X34" i="2"/>
  <c r="W33" i="2"/>
  <c r="E72" i="2"/>
  <c r="Q72" i="2" s="1"/>
  <c r="P94" i="2"/>
  <c r="E105" i="2"/>
  <c r="P116" i="2"/>
  <c r="N122" i="2"/>
  <c r="T107" i="2"/>
  <c r="P87" i="2"/>
  <c r="P76" i="2"/>
  <c r="O48" i="2"/>
  <c r="W52" i="2"/>
  <c r="X33" i="2"/>
  <c r="Z44" i="2"/>
  <c r="N85" i="2"/>
  <c r="F116" i="2"/>
  <c r="L116" i="2" s="1"/>
  <c r="P86" i="2"/>
  <c r="N123" i="2"/>
  <c r="Q86" i="2"/>
  <c r="P35" i="2"/>
  <c r="W37" i="2"/>
  <c r="P109" i="2"/>
  <c r="N101" i="2"/>
  <c r="U46" i="2"/>
  <c r="R74" i="2"/>
  <c r="E66" i="2"/>
  <c r="P120" i="2"/>
  <c r="T114" i="2"/>
  <c r="M48" i="2"/>
  <c r="O44" i="2"/>
  <c r="P51" i="2"/>
  <c r="M55" i="2"/>
  <c r="V46" i="2"/>
  <c r="V50" i="2"/>
  <c r="V40" i="2"/>
  <c r="J78" i="2"/>
  <c r="P89" i="2"/>
  <c r="P99" i="2"/>
  <c r="J122" i="2"/>
  <c r="N94" i="2"/>
  <c r="T115" i="2"/>
  <c r="L28" i="2"/>
  <c r="N87" i="2"/>
  <c r="F97" i="2"/>
  <c r="R97" i="2" s="1"/>
  <c r="T112" i="2"/>
  <c r="N53" i="2"/>
  <c r="M53" i="2"/>
  <c r="Y35" i="2"/>
  <c r="V48" i="2"/>
  <c r="T113" i="2"/>
  <c r="Q44" i="2"/>
  <c r="X37" i="2"/>
  <c r="P77" i="2"/>
  <c r="Q109" i="2"/>
  <c r="M49" i="2"/>
  <c r="O28" i="2"/>
  <c r="P38" i="2"/>
  <c r="N45" i="2"/>
  <c r="W46" i="2"/>
  <c r="Y48" i="2"/>
  <c r="F78" i="2"/>
  <c r="R78" i="2" s="1"/>
  <c r="Q89" i="2"/>
  <c r="F99" i="2"/>
  <c r="E110" i="2"/>
  <c r="Q111" i="2" s="1"/>
  <c r="J106" i="2"/>
  <c r="J121" i="2"/>
  <c r="H95" i="2"/>
  <c r="T95" i="2" s="1"/>
  <c r="T116" i="2"/>
  <c r="P74" i="2"/>
  <c r="H86" i="2"/>
  <c r="T86" i="2" s="1"/>
  <c r="W35" i="2"/>
  <c r="X35" i="2"/>
  <c r="M45" i="2"/>
  <c r="J98" i="2"/>
  <c r="O45" i="2"/>
  <c r="X51" i="2"/>
  <c r="X55" i="2"/>
  <c r="J102" i="2"/>
  <c r="F110" i="2"/>
  <c r="R111" i="2" s="1"/>
  <c r="F122" i="2"/>
  <c r="L53" i="2"/>
  <c r="M51" i="2"/>
  <c r="O47" i="2"/>
  <c r="P55" i="2"/>
  <c r="Y51" i="2"/>
  <c r="N81" i="2"/>
  <c r="E123" i="2"/>
  <c r="Q123" i="2" s="1"/>
  <c r="P107" i="2"/>
  <c r="M39" i="2"/>
  <c r="V41" i="2"/>
  <c r="F69" i="2"/>
  <c r="R69" i="2" s="1"/>
  <c r="J103" i="2"/>
  <c r="P75" i="2"/>
  <c r="P119" i="2"/>
  <c r="P45" i="2"/>
  <c r="K103" i="2"/>
  <c r="P112" i="2"/>
  <c r="P124" i="2"/>
  <c r="P81" i="2"/>
  <c r="R80" i="2"/>
  <c r="L80" i="2"/>
  <c r="R108" i="2"/>
  <c r="Q93" i="2"/>
  <c r="K93" i="2"/>
  <c r="K114" i="2"/>
  <c r="R81" i="2"/>
  <c r="R82" i="2"/>
  <c r="R77" i="2"/>
  <c r="R89" i="2"/>
  <c r="L89" i="2"/>
  <c r="N93" i="2"/>
  <c r="N105" i="2"/>
  <c r="R120" i="2"/>
  <c r="L120" i="2"/>
  <c r="R109" i="2"/>
  <c r="R113" i="2"/>
  <c r="R121" i="2"/>
  <c r="L121" i="2"/>
  <c r="K118" i="2"/>
  <c r="Q122" i="2"/>
  <c r="R72" i="2"/>
  <c r="R96" i="2"/>
  <c r="R95" i="2"/>
  <c r="K81" i="2"/>
  <c r="N103" i="2"/>
  <c r="L107" i="2"/>
  <c r="K98" i="2"/>
  <c r="K121" i="2"/>
  <c r="Q82" i="2"/>
  <c r="K82" i="2"/>
  <c r="R75" i="2"/>
  <c r="R76" i="2"/>
  <c r="L87" i="2"/>
  <c r="N104" i="2"/>
  <c r="R88" i="2"/>
  <c r="L88" i="2"/>
  <c r="K78" i="2"/>
  <c r="L94" i="2"/>
  <c r="Q87" i="2"/>
  <c r="K87" i="2"/>
  <c r="Q88" i="2"/>
  <c r="N106" i="2"/>
  <c r="V49" i="2"/>
  <c r="P98" i="2"/>
  <c r="P118" i="2"/>
  <c r="P34" i="2"/>
  <c r="P53" i="2"/>
  <c r="F65" i="2"/>
  <c r="R65" i="2" s="1"/>
  <c r="O39" i="2"/>
  <c r="J88" i="2"/>
  <c r="J123" i="2"/>
  <c r="M46" i="2"/>
  <c r="W49" i="2"/>
  <c r="Q103" i="2"/>
  <c r="H77" i="2"/>
  <c r="H97" i="2"/>
  <c r="M35" i="2"/>
  <c r="N50" i="2"/>
  <c r="N54" i="2"/>
  <c r="V34" i="2"/>
  <c r="V39" i="2"/>
  <c r="X45" i="2"/>
  <c r="X49" i="2"/>
  <c r="X53" i="2"/>
  <c r="F66" i="2"/>
  <c r="F86" i="2"/>
  <c r="F106" i="2"/>
  <c r="L118" i="2" s="1"/>
  <c r="E113" i="2"/>
  <c r="Q114" i="2" s="1"/>
  <c r="H78" i="2"/>
  <c r="H98" i="2"/>
  <c r="N109" i="2"/>
  <c r="E77" i="2"/>
  <c r="K89" i="2" s="1"/>
  <c r="E117" i="2"/>
  <c r="Q118" i="2" s="1"/>
  <c r="N34" i="2"/>
  <c r="U53" i="2"/>
  <c r="E79" i="2"/>
  <c r="P78" i="2"/>
  <c r="N35" i="2"/>
  <c r="O46" i="2"/>
  <c r="O54" i="2"/>
  <c r="W39" i="2"/>
  <c r="Y45" i="2"/>
  <c r="Y49" i="2"/>
  <c r="Y53" i="2"/>
  <c r="E80" i="2"/>
  <c r="F93" i="2"/>
  <c r="E120" i="2"/>
  <c r="Q121" i="2" s="1"/>
  <c r="H79" i="2"/>
  <c r="H99" i="2"/>
  <c r="N110" i="2"/>
  <c r="P28" i="2"/>
  <c r="J108" i="2"/>
  <c r="P73" i="2"/>
  <c r="P103" i="2"/>
  <c r="O30" i="2"/>
  <c r="O50" i="2"/>
  <c r="P46" i="2"/>
  <c r="P50" i="2"/>
  <c r="P54" i="2"/>
  <c r="X39" i="2"/>
  <c r="U50" i="2"/>
  <c r="U54" i="2"/>
  <c r="E67" i="2"/>
  <c r="F100" i="2"/>
  <c r="E107" i="2"/>
  <c r="J79" i="2"/>
  <c r="J84" i="2"/>
  <c r="J89" i="2"/>
  <c r="J94" i="2"/>
  <c r="J99" i="2"/>
  <c r="J104" i="2"/>
  <c r="J109" i="2"/>
  <c r="J114" i="2"/>
  <c r="J119" i="2"/>
  <c r="J124" i="2"/>
  <c r="P84" i="2"/>
  <c r="H80" i="2"/>
  <c r="N33" i="2"/>
  <c r="P49" i="2"/>
  <c r="L54" i="2"/>
  <c r="M50" i="2"/>
  <c r="N40" i="2"/>
  <c r="W28" i="2"/>
  <c r="E100" i="2"/>
  <c r="Q30" i="2"/>
  <c r="P40" i="2"/>
  <c r="L55" i="2"/>
  <c r="V28" i="2"/>
  <c r="V30" i="2"/>
  <c r="Y39" i="2"/>
  <c r="V54" i="2"/>
  <c r="F67" i="2"/>
  <c r="R68" i="2" s="1"/>
  <c r="E74" i="2"/>
  <c r="E94" i="2"/>
  <c r="N112" i="2"/>
  <c r="F117" i="2"/>
  <c r="F105" i="2"/>
  <c r="V35" i="2"/>
  <c r="W50" i="2"/>
  <c r="W54" i="2"/>
  <c r="F114" i="2"/>
  <c r="R115" i="2" s="1"/>
  <c r="L84" i="2"/>
  <c r="L119" i="2"/>
  <c r="N28" i="2"/>
  <c r="F85" i="2"/>
  <c r="E119" i="2"/>
  <c r="J83" i="2"/>
  <c r="P93" i="2"/>
  <c r="P113" i="2"/>
  <c r="M41" i="2"/>
  <c r="W30" i="2"/>
  <c r="N41" i="2"/>
  <c r="X46" i="2"/>
  <c r="X50" i="2"/>
  <c r="F101" i="2"/>
  <c r="L113" i="2" s="1"/>
  <c r="H83" i="2"/>
  <c r="H76" i="2"/>
  <c r="N88" i="2" s="1"/>
  <c r="W45" i="2"/>
  <c r="M36" i="2"/>
  <c r="E101" i="2"/>
  <c r="N31" i="2"/>
  <c r="N51" i="2"/>
  <c r="N55" i="2"/>
  <c r="X54" i="2"/>
  <c r="O41" i="2"/>
  <c r="Y28" i="2"/>
  <c r="Y30" i="2"/>
  <c r="X40" i="2"/>
  <c r="Y46" i="2"/>
  <c r="Y54" i="2"/>
  <c r="E95" i="2"/>
  <c r="E115" i="2"/>
  <c r="J80" i="2"/>
  <c r="J85" i="2"/>
  <c r="J90" i="2"/>
  <c r="J95" i="2"/>
  <c r="J100" i="2"/>
  <c r="J105" i="2"/>
  <c r="J110" i="2"/>
  <c r="J115" i="2"/>
  <c r="J120" i="2"/>
  <c r="P65" i="2"/>
  <c r="P70" i="2"/>
  <c r="P85" i="2"/>
  <c r="P90" i="2"/>
  <c r="P110" i="2"/>
  <c r="N39" i="2"/>
  <c r="V45" i="2"/>
  <c r="E99" i="2"/>
  <c r="H96" i="2"/>
  <c r="M30" i="2"/>
  <c r="M31" i="2"/>
  <c r="M47" i="2"/>
  <c r="X28" i="2"/>
  <c r="P36" i="2"/>
  <c r="P41" i="2"/>
  <c r="P47" i="2"/>
  <c r="Z30" i="2"/>
  <c r="U51" i="2"/>
  <c r="U55" i="2"/>
  <c r="K105" i="2"/>
  <c r="E97" i="2"/>
  <c r="Q98" i="2" s="1"/>
  <c r="M32" i="2"/>
  <c r="M44" i="2"/>
  <c r="U28" i="2"/>
  <c r="V31" i="2"/>
  <c r="F102" i="2"/>
  <c r="R90" i="2"/>
  <c r="W31" i="2"/>
  <c r="E76" i="2"/>
  <c r="E96" i="2"/>
  <c r="N32" i="2"/>
  <c r="N37" i="2"/>
  <c r="N52" i="2"/>
  <c r="X31" i="2"/>
  <c r="X36" i="2"/>
  <c r="X47" i="2"/>
  <c r="J76" i="2"/>
  <c r="J91" i="2"/>
  <c r="J96" i="2"/>
  <c r="J111" i="2"/>
  <c r="J116" i="2"/>
  <c r="P71" i="2"/>
  <c r="P91" i="2"/>
  <c r="J77" i="2"/>
  <c r="J92" i="2"/>
  <c r="J97" i="2"/>
  <c r="J112" i="2"/>
  <c r="J117" i="2"/>
  <c r="P72" i="2"/>
  <c r="P92" i="2"/>
  <c r="AE28" i="2"/>
  <c r="AE49" i="2"/>
  <c r="AH28" i="2"/>
  <c r="AE46" i="2"/>
  <c r="AF30" i="2"/>
  <c r="AF46" i="2"/>
  <c r="AF54" i="2"/>
  <c r="AF35" i="2"/>
  <c r="AG46" i="2"/>
  <c r="AG50" i="2"/>
  <c r="AE51" i="2"/>
  <c r="AF41" i="2"/>
  <c r="AF47" i="2"/>
  <c r="AF55" i="2"/>
  <c r="AG41" i="2"/>
  <c r="AG28" i="2"/>
  <c r="AG49" i="2"/>
  <c r="AF34" i="2"/>
  <c r="AG34" i="2"/>
  <c r="AH30" i="2"/>
  <c r="AE47" i="2"/>
  <c r="AF51" i="2"/>
  <c r="AF37" i="2"/>
  <c r="AF44" i="2"/>
  <c r="AE52" i="2"/>
  <c r="AG37" i="2"/>
  <c r="AF48" i="2"/>
  <c r="AG52" i="2"/>
  <c r="AG33" i="2"/>
  <c r="AF28" i="2"/>
  <c r="E32" i="2"/>
  <c r="E46" i="2"/>
  <c r="E50" i="2"/>
  <c r="E36" i="2"/>
  <c r="E54" i="2"/>
  <c r="E40" i="2"/>
  <c r="F46" i="2"/>
  <c r="F32" i="2"/>
  <c r="F36" i="2"/>
  <c r="F50" i="2"/>
  <c r="F40" i="2"/>
  <c r="F54" i="2"/>
  <c r="G46" i="2"/>
  <c r="G32" i="2"/>
  <c r="G36" i="2"/>
  <c r="G50" i="2"/>
  <c r="G40" i="2"/>
  <c r="G54" i="2"/>
  <c r="D55" i="2"/>
  <c r="D54" i="2"/>
  <c r="H54" i="2"/>
  <c r="H40" i="2"/>
  <c r="D50" i="2"/>
  <c r="D51" i="2"/>
  <c r="H32" i="2"/>
  <c r="H46" i="2"/>
  <c r="F33" i="2"/>
  <c r="F47" i="2"/>
  <c r="F51" i="2"/>
  <c r="F37" i="2"/>
  <c r="F41" i="2"/>
  <c r="F55" i="2"/>
  <c r="H49" i="2"/>
  <c r="H35" i="2"/>
  <c r="D46" i="2"/>
  <c r="D47" i="2"/>
  <c r="H36" i="2"/>
  <c r="H50" i="2"/>
  <c r="G47" i="2"/>
  <c r="G33" i="2"/>
  <c r="G37" i="2"/>
  <c r="G51" i="2"/>
  <c r="G55" i="2"/>
  <c r="G41" i="2"/>
  <c r="E44" i="2"/>
  <c r="E30" i="2"/>
  <c r="H47" i="2"/>
  <c r="H33" i="2"/>
  <c r="H51" i="2"/>
  <c r="H37" i="2"/>
  <c r="H55" i="2"/>
  <c r="H41" i="2"/>
  <c r="F30" i="2"/>
  <c r="F44" i="2"/>
  <c r="G30" i="2"/>
  <c r="G44" i="2"/>
  <c r="E48" i="2"/>
  <c r="E34" i="2"/>
  <c r="E38" i="2"/>
  <c r="E52" i="2"/>
  <c r="H30" i="2"/>
  <c r="H44" i="2"/>
  <c r="F34" i="2"/>
  <c r="F48" i="2"/>
  <c r="F52" i="2"/>
  <c r="F38" i="2"/>
  <c r="I30" i="2"/>
  <c r="I44" i="2"/>
  <c r="G48" i="2"/>
  <c r="G34" i="2"/>
  <c r="G52" i="2"/>
  <c r="G38" i="2"/>
  <c r="E51" i="2"/>
  <c r="D45" i="2"/>
  <c r="H48" i="2"/>
  <c r="H34" i="2"/>
  <c r="H52" i="2"/>
  <c r="H38" i="2"/>
  <c r="E45" i="2"/>
  <c r="E31" i="2"/>
  <c r="D49" i="2"/>
  <c r="D53" i="2"/>
  <c r="E55" i="2"/>
  <c r="F31" i="2"/>
  <c r="F45" i="2"/>
  <c r="E49" i="2"/>
  <c r="E35" i="2"/>
  <c r="E39" i="2"/>
  <c r="E53" i="2"/>
  <c r="G31" i="2"/>
  <c r="G45" i="2"/>
  <c r="F49" i="2"/>
  <c r="F35" i="2"/>
  <c r="F39" i="2"/>
  <c r="F53" i="2"/>
  <c r="H31" i="2"/>
  <c r="H45" i="2"/>
  <c r="G49" i="2"/>
  <c r="G35" i="2"/>
  <c r="G39" i="2"/>
  <c r="G53" i="2"/>
  <c r="H39" i="2"/>
  <c r="H53" i="2"/>
  <c r="E41" i="2"/>
  <c r="E47" i="2"/>
  <c r="E37" i="2"/>
  <c r="R116" i="2" l="1"/>
  <c r="L95" i="2"/>
  <c r="L81" i="2"/>
  <c r="Q71" i="2"/>
  <c r="Q78" i="2"/>
  <c r="Q91" i="2"/>
  <c r="L109" i="2"/>
  <c r="K116" i="2"/>
  <c r="N107" i="2"/>
  <c r="R118" i="2"/>
  <c r="K102" i="2"/>
  <c r="L110" i="2"/>
  <c r="K104" i="2"/>
  <c r="Q84" i="2"/>
  <c r="R71" i="2"/>
  <c r="K123" i="2"/>
  <c r="Q66" i="2"/>
  <c r="R99" i="2"/>
  <c r="Q105" i="2"/>
  <c r="K90" i="2"/>
  <c r="L99" i="2"/>
  <c r="L83" i="2"/>
  <c r="R124" i="2"/>
  <c r="L122" i="2"/>
  <c r="R92" i="2"/>
  <c r="L104" i="2"/>
  <c r="N97" i="2"/>
  <c r="T97" i="2"/>
  <c r="N95" i="2"/>
  <c r="R122" i="2"/>
  <c r="L124" i="2"/>
  <c r="N77" i="2"/>
  <c r="T77" i="2"/>
  <c r="R91" i="2"/>
  <c r="N98" i="2"/>
  <c r="T98" i="2"/>
  <c r="Q85" i="2"/>
  <c r="N99" i="2"/>
  <c r="T100" i="2"/>
  <c r="T99" i="2"/>
  <c r="N78" i="2"/>
  <c r="T78" i="2"/>
  <c r="R107" i="2"/>
  <c r="T87" i="2"/>
  <c r="L115" i="2"/>
  <c r="N79" i="2"/>
  <c r="T79" i="2"/>
  <c r="K83" i="2"/>
  <c r="N91" i="2"/>
  <c r="L92" i="2"/>
  <c r="N83" i="2"/>
  <c r="T84" i="2"/>
  <c r="T83" i="2"/>
  <c r="N76" i="2"/>
  <c r="T76" i="2"/>
  <c r="R79" i="2"/>
  <c r="L103" i="2"/>
  <c r="L90" i="2"/>
  <c r="N86" i="2"/>
  <c r="L82" i="2"/>
  <c r="R123" i="2"/>
  <c r="Q73" i="2"/>
  <c r="K84" i="2"/>
  <c r="R110" i="2"/>
  <c r="N96" i="2"/>
  <c r="T96" i="2"/>
  <c r="K122" i="2"/>
  <c r="N111" i="2"/>
  <c r="Q110" i="2"/>
  <c r="N80" i="2"/>
  <c r="T81" i="2"/>
  <c r="T80" i="2"/>
  <c r="K110" i="2"/>
  <c r="N82" i="2"/>
  <c r="T71" i="2"/>
  <c r="T70" i="2"/>
  <c r="T69" i="2"/>
  <c r="Q124" i="2"/>
  <c r="L111" i="2"/>
  <c r="R102" i="2"/>
  <c r="L102" i="2"/>
  <c r="Q115" i="2"/>
  <c r="K115" i="2"/>
  <c r="R117" i="2"/>
  <c r="L117" i="2"/>
  <c r="R100" i="2"/>
  <c r="L100" i="2"/>
  <c r="L112" i="2"/>
  <c r="R93" i="2"/>
  <c r="L93" i="2"/>
  <c r="Q94" i="2"/>
  <c r="K94" i="2"/>
  <c r="K106" i="2"/>
  <c r="R66" i="2"/>
  <c r="Q100" i="2"/>
  <c r="K100" i="2"/>
  <c r="Q107" i="2"/>
  <c r="K107" i="2"/>
  <c r="Q108" i="2"/>
  <c r="Q95" i="2"/>
  <c r="K95" i="2"/>
  <c r="Q67" i="2"/>
  <c r="Q68" i="2"/>
  <c r="Q80" i="2"/>
  <c r="K80" i="2"/>
  <c r="R85" i="2"/>
  <c r="L85" i="2"/>
  <c r="L86" i="2"/>
  <c r="R86" i="2"/>
  <c r="Q74" i="2"/>
  <c r="K86" i="2"/>
  <c r="K111" i="2"/>
  <c r="Q99" i="2"/>
  <c r="K99" i="2"/>
  <c r="L98" i="2"/>
  <c r="L79" i="2"/>
  <c r="Q75" i="2"/>
  <c r="K109" i="2"/>
  <c r="L78" i="2"/>
  <c r="L77" i="2"/>
  <c r="Q120" i="2"/>
  <c r="K120" i="2"/>
  <c r="Q97" i="2"/>
  <c r="K97" i="2"/>
  <c r="Q113" i="2"/>
  <c r="K113" i="2"/>
  <c r="R105" i="2"/>
  <c r="L105" i="2"/>
  <c r="Q119" i="2"/>
  <c r="K119" i="2"/>
  <c r="R106" i="2"/>
  <c r="L106" i="2"/>
  <c r="R94" i="2"/>
  <c r="R103" i="2"/>
  <c r="K112" i="2"/>
  <c r="K101" i="2"/>
  <c r="Q101" i="2"/>
  <c r="Q102" i="2"/>
  <c r="Q116" i="2"/>
  <c r="K96" i="2"/>
  <c r="Q96" i="2"/>
  <c r="K108" i="2"/>
  <c r="R114" i="2"/>
  <c r="L114" i="2"/>
  <c r="K76" i="2"/>
  <c r="Q76" i="2"/>
  <c r="K88" i="2"/>
  <c r="R87" i="2"/>
  <c r="K92" i="2"/>
  <c r="Q117" i="2"/>
  <c r="K117" i="2"/>
  <c r="L97" i="2"/>
  <c r="Q77" i="2"/>
  <c r="K77" i="2"/>
  <c r="Q81" i="2"/>
  <c r="N90" i="2"/>
  <c r="N89" i="2"/>
  <c r="R67" i="2"/>
  <c r="K91" i="2"/>
  <c r="Q79" i="2"/>
  <c r="K79" i="2"/>
  <c r="N92" i="2"/>
  <c r="L101" i="2"/>
  <c r="R101" i="2"/>
  <c r="N108" i="2"/>
</calcChain>
</file>

<file path=xl/sharedStrings.xml><?xml version="1.0" encoding="utf-8"?>
<sst xmlns="http://schemas.openxmlformats.org/spreadsheetml/2006/main" count="202" uniqueCount="37">
  <si>
    <t>Avg Sales Per Day</t>
  </si>
  <si>
    <t>Jan</t>
  </si>
  <si>
    <t>Feb</t>
  </si>
  <si>
    <t xml:space="preserve">Mar  </t>
  </si>
  <si>
    <t xml:space="preserve">Apr  </t>
  </si>
  <si>
    <t xml:space="preserve">May   </t>
  </si>
  <si>
    <t xml:space="preserve">Jun   </t>
  </si>
  <si>
    <t xml:space="preserve">Jul   </t>
  </si>
  <si>
    <t xml:space="preserve">Aug   </t>
  </si>
  <si>
    <t xml:space="preserve">Sep   </t>
  </si>
  <si>
    <t xml:space="preserve">Oct   </t>
  </si>
  <si>
    <t xml:space="preserve">Nov   </t>
  </si>
  <si>
    <t xml:space="preserve">Dec   </t>
  </si>
  <si>
    <t>Leap</t>
  </si>
  <si>
    <t>Jan Days</t>
  </si>
  <si>
    <t>Feb Days</t>
  </si>
  <si>
    <t>Mar Days</t>
  </si>
  <si>
    <t>Apr Days</t>
  </si>
  <si>
    <t>May Days</t>
  </si>
  <si>
    <t>Jun Days</t>
  </si>
  <si>
    <t>Jul Days</t>
  </si>
  <si>
    <t>Aug Days</t>
  </si>
  <si>
    <t>Sep Days</t>
  </si>
  <si>
    <t>Oct Days</t>
  </si>
  <si>
    <t>Nov Days</t>
  </si>
  <si>
    <t>Dec Days</t>
  </si>
  <si>
    <t>Y/Y</t>
  </si>
  <si>
    <t>M/M</t>
  </si>
  <si>
    <t>HG</t>
  </si>
  <si>
    <t>HG Ind &amp; Fran</t>
  </si>
  <si>
    <t>LMV</t>
  </si>
  <si>
    <t>HG Fran &amp; Indy</t>
  </si>
  <si>
    <t>LMV Weekly</t>
  </si>
  <si>
    <t>LMV Monthly</t>
  </si>
  <si>
    <t>LMV monthly</t>
  </si>
  <si>
    <t>Used Proposed Monthly</t>
  </si>
  <si>
    <t>vAuto Live Market View Monthly Used-Vehicle Retail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</si>
</sst>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2" borderId="3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Comparison!$D$63</c:f>
              <c:strCache>
                <c:ptCount val="1"/>
                <c:pt idx="0">
                  <c:v>LMV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Comparison!$D$64:$D$124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1321829.6628020001</c:v>
                </c:pt>
                <c:pt idx="37">
                  <c:v>1356204.2630080001</c:v>
                </c:pt>
                <c:pt idx="38">
                  <c:v>1659012.5300060001</c:v>
                </c:pt>
                <c:pt idx="39">
                  <c:v>1491847.9963499999</c:v>
                </c:pt>
                <c:pt idx="40">
                  <c:v>1577160.1292929999</c:v>
                </c:pt>
                <c:pt idx="41">
                  <c:v>1408996.9983300001</c:v>
                </c:pt>
                <c:pt idx="42">
                  <c:v>1435306.1971480001</c:v>
                </c:pt>
                <c:pt idx="43">
                  <c:v>1471864.495846</c:v>
                </c:pt>
                <c:pt idx="44">
                  <c:v>1401316.99389</c:v>
                </c:pt>
                <c:pt idx="45">
                  <c:v>1407624.231711</c:v>
                </c:pt>
                <c:pt idx="46">
                  <c:v>1280509.99557</c:v>
                </c:pt>
                <c:pt idx="47">
                  <c:v>1262071.9949470002</c:v>
                </c:pt>
                <c:pt idx="48">
                  <c:v>1398500.9333333333</c:v>
                </c:pt>
                <c:pt idx="49">
                  <c:v>1332128</c:v>
                </c:pt>
                <c:pt idx="50">
                  <c:v>1505947.9666666668</c:v>
                </c:pt>
                <c:pt idx="51">
                  <c:v>1370688</c:v>
                </c:pt>
                <c:pt idx="52">
                  <c:v>1383537.2333333332</c:v>
                </c:pt>
                <c:pt idx="53">
                  <c:v>1356899</c:v>
                </c:pt>
                <c:pt idx="54">
                  <c:v>1408312.4333333333</c:v>
                </c:pt>
                <c:pt idx="55">
                  <c:v>1473242.9666666668</c:v>
                </c:pt>
                <c:pt idx="56">
                  <c:v>1335070</c:v>
                </c:pt>
                <c:pt idx="57">
                  <c:v>1333904.1666666665</c:v>
                </c:pt>
                <c:pt idx="58">
                  <c:v>1268868</c:v>
                </c:pt>
                <c:pt idx="59">
                  <c:v>1279614.9000000001</c:v>
                </c:pt>
                <c:pt idx="60">
                  <c:v>1344330.19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1-4026-94FF-FE0D0CD49A6F}"/>
            </c:ext>
          </c:extLst>
        </c:ser>
        <c:ser>
          <c:idx val="1"/>
          <c:order val="1"/>
          <c:tx>
            <c:strRef>
              <c:f>Comparison!$E$63</c:f>
              <c:strCache>
                <c:ptCount val="1"/>
                <c:pt idx="0">
                  <c:v>HG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Comparison!$E$64:$E$124</c:f>
              <c:numCache>
                <c:formatCode>#,##0</c:formatCode>
                <c:ptCount val="61"/>
                <c:pt idx="0">
                  <c:v>1615370.9715</c:v>
                </c:pt>
                <c:pt idx="1">
                  <c:v>1809379.3770000001</c:v>
                </c:pt>
                <c:pt idx="2">
                  <c:v>1970607.3659999997</c:v>
                </c:pt>
                <c:pt idx="3">
                  <c:v>1915873.4789999998</c:v>
                </c:pt>
                <c:pt idx="4">
                  <c:v>1830042.9224999999</c:v>
                </c:pt>
                <c:pt idx="5">
                  <c:v>1754863.4610000001</c:v>
                </c:pt>
                <c:pt idx="6">
                  <c:v>1770484.7159999998</c:v>
                </c:pt>
                <c:pt idx="7">
                  <c:v>1803577.8735</c:v>
                </c:pt>
                <c:pt idx="8">
                  <c:v>1765507.1849999998</c:v>
                </c:pt>
                <c:pt idx="9">
                  <c:v>1730546.0055</c:v>
                </c:pt>
                <c:pt idx="10">
                  <c:v>1552112.5229999998</c:v>
                </c:pt>
                <c:pt idx="11">
                  <c:v>1523823.6780000001</c:v>
                </c:pt>
                <c:pt idx="12">
                  <c:v>1666262.6225999999</c:v>
                </c:pt>
                <c:pt idx="13">
                  <c:v>1888868.7395999997</c:v>
                </c:pt>
                <c:pt idx="14">
                  <c:v>920185.52499999991</c:v>
                </c:pt>
                <c:pt idx="15">
                  <c:v>1113139.5220000001</c:v>
                </c:pt>
                <c:pt idx="16">
                  <c:v>1829553.3402</c:v>
                </c:pt>
                <c:pt idx="17">
                  <c:v>1915813.9080000001</c:v>
                </c:pt>
                <c:pt idx="18">
                  <c:v>2027053.9956</c:v>
                </c:pt>
                <c:pt idx="19">
                  <c:v>1898703.3594</c:v>
                </c:pt>
                <c:pt idx="20">
                  <c:v>1813665.5430000001</c:v>
                </c:pt>
                <c:pt idx="21">
                  <c:v>1724558.7967999999</c:v>
                </c:pt>
                <c:pt idx="22">
                  <c:v>1521710.6631999998</c:v>
                </c:pt>
                <c:pt idx="23">
                  <c:v>1504827.0223999997</c:v>
                </c:pt>
                <c:pt idx="24">
                  <c:v>1606605.2181999995</c:v>
                </c:pt>
                <c:pt idx="25">
                  <c:v>1757235.8587999998</c:v>
                </c:pt>
                <c:pt idx="26">
                  <c:v>2105013.7810999998</c:v>
                </c:pt>
                <c:pt idx="27">
                  <c:v>2048325.9206999997</c:v>
                </c:pt>
                <c:pt idx="28">
                  <c:v>1983057.9397999998</c:v>
                </c:pt>
                <c:pt idx="29">
                  <c:v>1764651.4036999997</c:v>
                </c:pt>
                <c:pt idx="30">
                  <c:v>1858968.4371</c:v>
                </c:pt>
                <c:pt idx="31">
                  <c:v>1834886.0799999996</c:v>
                </c:pt>
                <c:pt idx="32">
                  <c:v>1728066.0625999998</c:v>
                </c:pt>
                <c:pt idx="33">
                  <c:v>1729716.7491999997</c:v>
                </c:pt>
                <c:pt idx="34">
                  <c:v>1460415.9594999999</c:v>
                </c:pt>
                <c:pt idx="35">
                  <c:v>1319902.7000999998</c:v>
                </c:pt>
                <c:pt idx="36">
                  <c:v>1608533.6607570001</c:v>
                </c:pt>
                <c:pt idx="37">
                  <c:v>1639793.8206290002</c:v>
                </c:pt>
                <c:pt idx="38">
                  <c:v>1823646.6446710001</c:v>
                </c:pt>
                <c:pt idx="39">
                  <c:v>1642215.9766450003</c:v>
                </c:pt>
                <c:pt idx="40">
                  <c:v>1721846.4655630004</c:v>
                </c:pt>
                <c:pt idx="41">
                  <c:v>1554702.9312150001</c:v>
                </c:pt>
                <c:pt idx="42">
                  <c:v>1721364.3552410002</c:v>
                </c:pt>
                <c:pt idx="43">
                  <c:v>1555582.7561790003</c:v>
                </c:pt>
                <c:pt idx="44">
                  <c:v>1544127.6250380001</c:v>
                </c:pt>
                <c:pt idx="45">
                  <c:v>1622129.8048050001</c:v>
                </c:pt>
                <c:pt idx="46">
                  <c:v>1367242.7193260002</c:v>
                </c:pt>
                <c:pt idx="47">
                  <c:v>1331526.4675500002</c:v>
                </c:pt>
                <c:pt idx="48">
                  <c:v>1593053.3299999998</c:v>
                </c:pt>
                <c:pt idx="49">
                  <c:v>1618304.6500000001</c:v>
                </c:pt>
                <c:pt idx="50">
                  <c:v>1699750.8099999998</c:v>
                </c:pt>
                <c:pt idx="51">
                  <c:v>1735382.18</c:v>
                </c:pt>
                <c:pt idx="52">
                  <c:v>1571133.06</c:v>
                </c:pt>
                <c:pt idx="53">
                  <c:v>1568208.52</c:v>
                </c:pt>
                <c:pt idx="54">
                  <c:v>1748241.04</c:v>
                </c:pt>
                <c:pt idx="55">
                  <c:v>1642162.07</c:v>
                </c:pt>
                <c:pt idx="56">
                  <c:v>1579675.0699999998</c:v>
                </c:pt>
                <c:pt idx="57">
                  <c:v>1650008.72</c:v>
                </c:pt>
                <c:pt idx="58">
                  <c:v>1469218.3</c:v>
                </c:pt>
                <c:pt idx="59">
                  <c:v>1407932.81</c:v>
                </c:pt>
                <c:pt idx="60">
                  <c:v>1516980.4143740027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1-4026-94FF-FE0D0CD49A6F}"/>
            </c:ext>
          </c:extLst>
        </c:ser>
        <c:ser>
          <c:idx val="2"/>
          <c:order val="2"/>
          <c:tx>
            <c:strRef>
              <c:f>Comparison!$F$63</c:f>
              <c:strCache>
                <c:ptCount val="1"/>
                <c:pt idx="0">
                  <c:v>HG Fran &amp; Indy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Comparison!$F$64:$F$124</c:f>
              <c:numCache>
                <c:formatCode>#,##0</c:formatCode>
                <c:ptCount val="61"/>
                <c:pt idx="0">
                  <c:v>1600030.3165</c:v>
                </c:pt>
                <c:pt idx="1">
                  <c:v>1792196.287</c:v>
                </c:pt>
                <c:pt idx="2">
                  <c:v>1951893.1459999997</c:v>
                </c:pt>
                <c:pt idx="3">
                  <c:v>1897679.0489999999</c:v>
                </c:pt>
                <c:pt idx="4">
                  <c:v>1812663.5974999999</c:v>
                </c:pt>
                <c:pt idx="5">
                  <c:v>1738198.091</c:v>
                </c:pt>
                <c:pt idx="6">
                  <c:v>1753670.9959999998</c:v>
                </c:pt>
                <c:pt idx="7">
                  <c:v>1786449.8784999999</c:v>
                </c:pt>
                <c:pt idx="8">
                  <c:v>1748740.7349999999</c:v>
                </c:pt>
                <c:pt idx="9">
                  <c:v>1714111.5704999999</c:v>
                </c:pt>
                <c:pt idx="10">
                  <c:v>1537372.6129999999</c:v>
                </c:pt>
                <c:pt idx="11">
                  <c:v>1509352.4180000001</c:v>
                </c:pt>
                <c:pt idx="12">
                  <c:v>1641177.7505999999</c:v>
                </c:pt>
                <c:pt idx="13">
                  <c:v>1860432.6275999998</c:v>
                </c:pt>
                <c:pt idx="14">
                  <c:v>906332.52499999991</c:v>
                </c:pt>
                <c:pt idx="15">
                  <c:v>1096381.682</c:v>
                </c:pt>
                <c:pt idx="16">
                  <c:v>1802010.1961999999</c:v>
                </c:pt>
                <c:pt idx="17">
                  <c:v>1886972.148</c:v>
                </c:pt>
                <c:pt idx="18">
                  <c:v>1996537.5636</c:v>
                </c:pt>
                <c:pt idx="19">
                  <c:v>1870119.1913999999</c:v>
                </c:pt>
                <c:pt idx="20">
                  <c:v>1786361.5830000001</c:v>
                </c:pt>
                <c:pt idx="21">
                  <c:v>1698596.3007999999</c:v>
                </c:pt>
                <c:pt idx="22">
                  <c:v>1498801.9591999999</c:v>
                </c:pt>
                <c:pt idx="23">
                  <c:v>1482172.4943999997</c:v>
                </c:pt>
                <c:pt idx="24">
                  <c:v>1565110.7271999996</c:v>
                </c:pt>
                <c:pt idx="25">
                  <c:v>1711850.9647999997</c:v>
                </c:pt>
                <c:pt idx="26">
                  <c:v>2050646.6755999997</c:v>
                </c:pt>
                <c:pt idx="27">
                  <c:v>1995422.9171999996</c:v>
                </c:pt>
                <c:pt idx="28">
                  <c:v>1931840.6407999997</c:v>
                </c:pt>
                <c:pt idx="29">
                  <c:v>1719074.9851999998</c:v>
                </c:pt>
                <c:pt idx="30">
                  <c:v>1810956.0515999999</c:v>
                </c:pt>
                <c:pt idx="31">
                  <c:v>1787495.6799999997</c:v>
                </c:pt>
                <c:pt idx="32">
                  <c:v>1683434.5495999998</c:v>
                </c:pt>
                <c:pt idx="33">
                  <c:v>1685042.6031999998</c:v>
                </c:pt>
                <c:pt idx="34">
                  <c:v>1422697.1619999998</c:v>
                </c:pt>
                <c:pt idx="35">
                  <c:v>1285812.9995999997</c:v>
                </c:pt>
                <c:pt idx="36">
                  <c:v>1556692.0077570002</c:v>
                </c:pt>
                <c:pt idx="37">
                  <c:v>1586944.6796290001</c:v>
                </c:pt>
                <c:pt idx="38">
                  <c:v>1764872.0856710002</c:v>
                </c:pt>
                <c:pt idx="39">
                  <c:v>1589288.7716450002</c:v>
                </c:pt>
                <c:pt idx="40">
                  <c:v>1666352.8385630003</c:v>
                </c:pt>
                <c:pt idx="41">
                  <c:v>1504596.196215</c:v>
                </c:pt>
                <c:pt idx="42">
                  <c:v>1665886.2662410003</c:v>
                </c:pt>
                <c:pt idx="43">
                  <c:v>1505447.6651790002</c:v>
                </c:pt>
                <c:pt idx="44">
                  <c:v>1494361.7230380001</c:v>
                </c:pt>
                <c:pt idx="45">
                  <c:v>1569849.9598050001</c:v>
                </c:pt>
                <c:pt idx="46">
                  <c:v>1323177.6653260002</c:v>
                </c:pt>
                <c:pt idx="47">
                  <c:v>1288612.5175500002</c:v>
                </c:pt>
                <c:pt idx="48">
                  <c:v>1553978.4369999999</c:v>
                </c:pt>
                <c:pt idx="49">
                  <c:v>1578610.3850000002</c:v>
                </c:pt>
                <c:pt idx="50">
                  <c:v>1658058.8089999999</c:v>
                </c:pt>
                <c:pt idx="51">
                  <c:v>1692816.202</c:v>
                </c:pt>
                <c:pt idx="52">
                  <c:v>1532595.834</c:v>
                </c:pt>
                <c:pt idx="53">
                  <c:v>1529743.0279999999</c:v>
                </c:pt>
                <c:pt idx="54">
                  <c:v>1705359.656</c:v>
                </c:pt>
                <c:pt idx="55">
                  <c:v>1601882.6230000001</c:v>
                </c:pt>
                <c:pt idx="56">
                  <c:v>1540928.3229999999</c:v>
                </c:pt>
                <c:pt idx="57">
                  <c:v>1609536.808</c:v>
                </c:pt>
                <c:pt idx="58">
                  <c:v>1433180.87</c:v>
                </c:pt>
                <c:pt idx="59">
                  <c:v>1373398.6089999999</c:v>
                </c:pt>
                <c:pt idx="60">
                  <c:v>1497113.5052989456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1-4026-94FF-FE0D0CD49A6F}"/>
            </c:ext>
          </c:extLst>
        </c:ser>
        <c:ser>
          <c:idx val="3"/>
          <c:order val="3"/>
          <c:tx>
            <c:strRef>
              <c:f>Comparison!$G$63</c:f>
              <c:strCache>
                <c:ptCount val="1"/>
                <c:pt idx="0">
                  <c:v>LMV monthly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Comparison!$G$64:$G$124</c:f>
              <c:numCache>
                <c:formatCode>General</c:formatCode>
                <c:ptCount val="61"/>
                <c:pt idx="24" formatCode="#,##0">
                  <c:v>1617328</c:v>
                </c:pt>
                <c:pt idx="25" formatCode="#,##0">
                  <c:v>1440957</c:v>
                </c:pt>
                <c:pt idx="26" formatCode="#,##0">
                  <c:v>2075019</c:v>
                </c:pt>
                <c:pt idx="27" formatCode="#,##0">
                  <c:v>1823774</c:v>
                </c:pt>
                <c:pt idx="28" formatCode="#,##0">
                  <c:v>1814871</c:v>
                </c:pt>
                <c:pt idx="29" formatCode="#,##0">
                  <c:v>1710740</c:v>
                </c:pt>
                <c:pt idx="30" formatCode="#,##0">
                  <c:v>1630626</c:v>
                </c:pt>
                <c:pt idx="31" formatCode="#,##0">
                  <c:v>1673701</c:v>
                </c:pt>
                <c:pt idx="32" formatCode="#,##0">
                  <c:v>1545410</c:v>
                </c:pt>
                <c:pt idx="33" formatCode="#,##0">
                  <c:v>1568008</c:v>
                </c:pt>
                <c:pt idx="34" formatCode="#,##0">
                  <c:v>1447126</c:v>
                </c:pt>
                <c:pt idx="35" formatCode="#,##0">
                  <c:v>1388393</c:v>
                </c:pt>
                <c:pt idx="36" formatCode="#,##0">
                  <c:v>1317344</c:v>
                </c:pt>
                <c:pt idx="37" formatCode="#,##0">
                  <c:v>1359467</c:v>
                </c:pt>
                <c:pt idx="38" formatCode="#,##0">
                  <c:v>1670272</c:v>
                </c:pt>
                <c:pt idx="39" formatCode="#,##0">
                  <c:v>1480027</c:v>
                </c:pt>
                <c:pt idx="40" formatCode="#,##0">
                  <c:v>1573287</c:v>
                </c:pt>
                <c:pt idx="41" formatCode="#,##0">
                  <c:v>1449190</c:v>
                </c:pt>
                <c:pt idx="42" formatCode="#,##0">
                  <c:v>1466348</c:v>
                </c:pt>
                <c:pt idx="43" formatCode="#,##0">
                  <c:v>1491004</c:v>
                </c:pt>
                <c:pt idx="44" formatCode="#,##0">
                  <c:v>1395438</c:v>
                </c:pt>
                <c:pt idx="45" formatCode="#,##0">
                  <c:v>1414611</c:v>
                </c:pt>
                <c:pt idx="46" formatCode="#,##0">
                  <c:v>1281130</c:v>
                </c:pt>
                <c:pt idx="47" formatCode="#,##0">
                  <c:v>1314827</c:v>
                </c:pt>
                <c:pt idx="48" formatCode="#,##0">
                  <c:v>1397196</c:v>
                </c:pt>
                <c:pt idx="49" formatCode="#,##0">
                  <c:v>1349784</c:v>
                </c:pt>
                <c:pt idx="50" formatCode="#,##0">
                  <c:v>1501785</c:v>
                </c:pt>
                <c:pt idx="51" formatCode="#,##0">
                  <c:v>1385960</c:v>
                </c:pt>
                <c:pt idx="52" formatCode="#,##0">
                  <c:v>1396172</c:v>
                </c:pt>
                <c:pt idx="53" formatCode="#,##0">
                  <c:v>1392630</c:v>
                </c:pt>
                <c:pt idx="54" formatCode="#,##0">
                  <c:v>1407870</c:v>
                </c:pt>
                <c:pt idx="55" formatCode="#,##0">
                  <c:v>1481718</c:v>
                </c:pt>
                <c:pt idx="56" formatCode="#,##0">
                  <c:v>1330619</c:v>
                </c:pt>
                <c:pt idx="57" formatCode="#,##0">
                  <c:v>1320566</c:v>
                </c:pt>
                <c:pt idx="58" formatCode="#,##0">
                  <c:v>1282699</c:v>
                </c:pt>
                <c:pt idx="59" formatCode="#,##0">
                  <c:v>1293440</c:v>
                </c:pt>
                <c:pt idx="60" formatCode="#,##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4-4723-AAF8-908CF2E551F6}"/>
            </c:ext>
          </c:extLst>
        </c:ser>
        <c:ser>
          <c:idx val="4"/>
          <c:order val="4"/>
          <c:tx>
            <c:strRef>
              <c:f>Comparison!$H$63</c:f>
              <c:strCache>
                <c:ptCount val="1"/>
                <c:pt idx="0">
                  <c:v>Used Proposed Monthly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Comparison!$H$64:$H$124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1317344</c:v>
                </c:pt>
                <c:pt idx="37">
                  <c:v>1359467</c:v>
                </c:pt>
                <c:pt idx="38">
                  <c:v>1670272</c:v>
                </c:pt>
                <c:pt idx="39">
                  <c:v>1480027</c:v>
                </c:pt>
                <c:pt idx="40">
                  <c:v>1573287</c:v>
                </c:pt>
                <c:pt idx="41">
                  <c:v>1449190</c:v>
                </c:pt>
                <c:pt idx="42">
                  <c:v>1466348</c:v>
                </c:pt>
                <c:pt idx="43">
                  <c:v>1491004</c:v>
                </c:pt>
                <c:pt idx="44">
                  <c:v>1395438</c:v>
                </c:pt>
                <c:pt idx="45">
                  <c:v>1414611</c:v>
                </c:pt>
                <c:pt idx="46">
                  <c:v>1281130</c:v>
                </c:pt>
                <c:pt idx="47">
                  <c:v>1314827</c:v>
                </c:pt>
                <c:pt idx="48">
                  <c:v>1397196</c:v>
                </c:pt>
                <c:pt idx="49">
                  <c:v>1349784</c:v>
                </c:pt>
                <c:pt idx="50">
                  <c:v>1501785</c:v>
                </c:pt>
                <c:pt idx="51">
                  <c:v>1385960</c:v>
                </c:pt>
                <c:pt idx="52">
                  <c:v>1396172</c:v>
                </c:pt>
                <c:pt idx="53">
                  <c:v>1392630</c:v>
                </c:pt>
                <c:pt idx="54">
                  <c:v>1407870</c:v>
                </c:pt>
                <c:pt idx="55">
                  <c:v>1481718</c:v>
                </c:pt>
                <c:pt idx="56">
                  <c:v>1330619</c:v>
                </c:pt>
                <c:pt idx="57">
                  <c:v>1320566</c:v>
                </c:pt>
                <c:pt idx="58">
                  <c:v>1282699</c:v>
                </c:pt>
                <c:pt idx="59">
                  <c:v>1293440</c:v>
                </c:pt>
                <c:pt idx="6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E-4BFC-BD44-849821E1D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697888"/>
        <c:axId val="1968747088"/>
      </c:lineChart>
      <c:dateAx>
        <c:axId val="191169788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747088"/>
        <c:crosses val="autoZero"/>
        <c:auto val="1"/>
        <c:lblOffset val="100"/>
        <c:baseTimeUnit val="months"/>
      </c:dateAx>
      <c:valAx>
        <c:axId val="19687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9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504824</xdr:colOff>
      <xdr:row>63</xdr:row>
      <xdr:rowOff>19049</xdr:rowOff>
    </xdr:from>
    <xdr:to>
      <xdr:col>34</xdr:col>
      <xdr:colOff>409575</xdr:colOff>
      <xdr:row>91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18B3C3-4499-CB22-B06E-F17DC9DC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398C-2DE4-468F-B1EE-23BC4F2629CB}">
  <dimension ref="C1:AH124"/>
  <sheetViews>
    <sheetView topLeftCell="M62" workbookViewId="0">
      <selection activeCell="AM65" sqref="AM65"/>
    </sheetView>
  </sheetViews>
  <sheetFormatPr baseColWidth="10" defaultColWidth="8.83203125" defaultRowHeight="15" x14ac:dyDescent="0.2"/>
  <cols>
    <col min="4" max="8" width="10.1640625" bestFit="1" customWidth="1"/>
    <col min="12" max="16" width="10.1640625" bestFit="1" customWidth="1"/>
    <col min="20" max="20" width="9.83203125" bestFit="1" customWidth="1"/>
    <col min="21" max="25" width="10.1640625" bestFit="1" customWidth="1"/>
    <col min="31" max="33" width="10.1640625" bestFit="1" customWidth="1"/>
  </cols>
  <sheetData>
    <row r="1" spans="3:34" x14ac:dyDescent="0.2">
      <c r="D1" t="s">
        <v>32</v>
      </c>
    </row>
    <row r="2" spans="3:34" x14ac:dyDescent="0.2">
      <c r="C2" t="s">
        <v>0</v>
      </c>
      <c r="D2">
        <v>2019</v>
      </c>
      <c r="E2">
        <v>2020</v>
      </c>
      <c r="F2">
        <v>2021</v>
      </c>
      <c r="G2">
        <v>2022</v>
      </c>
      <c r="H2">
        <v>2023</v>
      </c>
      <c r="I2">
        <v>2024</v>
      </c>
    </row>
    <row r="3" spans="3:34" x14ac:dyDescent="0.2">
      <c r="C3" t="s">
        <v>1</v>
      </c>
      <c r="D3" s="5">
        <v>58017.599999999999</v>
      </c>
      <c r="E3" s="5">
        <v>60833.433333333334</v>
      </c>
      <c r="F3" s="5">
        <v>56998.833333333336</v>
      </c>
      <c r="G3" s="5">
        <v>42639.666541999999</v>
      </c>
      <c r="H3" s="5">
        <v>45112.933333333334</v>
      </c>
      <c r="I3" s="5">
        <v>43365.49</v>
      </c>
    </row>
    <row r="4" spans="3:34" x14ac:dyDescent="0.2">
      <c r="C4" t="s">
        <v>2</v>
      </c>
      <c r="D4" s="5">
        <v>59608.73333333333</v>
      </c>
      <c r="E4" s="5">
        <v>60160.633333333331</v>
      </c>
      <c r="F4" s="5">
        <v>54963.633333333331</v>
      </c>
      <c r="G4" s="5">
        <v>48435.866536000001</v>
      </c>
      <c r="H4" s="5">
        <v>47576</v>
      </c>
      <c r="I4" s="5">
        <v>0</v>
      </c>
    </row>
    <row r="5" spans="3:34" x14ac:dyDescent="0.2">
      <c r="C5" t="s">
        <v>3</v>
      </c>
      <c r="D5" s="5">
        <v>67856.800000000003</v>
      </c>
      <c r="E5" s="5">
        <v>58454.333333333336</v>
      </c>
      <c r="F5" s="5">
        <v>71415.433333333334</v>
      </c>
      <c r="G5" s="5">
        <v>53516.533226</v>
      </c>
      <c r="H5" s="5">
        <v>48578.966666666667</v>
      </c>
    </row>
    <row r="6" spans="3:34" x14ac:dyDescent="0.2">
      <c r="C6" t="s">
        <v>4</v>
      </c>
      <c r="D6" s="5">
        <v>62168.133333333331</v>
      </c>
      <c r="E6" s="5">
        <v>34110.466666666667</v>
      </c>
      <c r="F6" s="5">
        <v>67614.53333333334</v>
      </c>
      <c r="G6" s="5">
        <v>49728.266544999999</v>
      </c>
      <c r="H6" s="5">
        <v>45689.599999999999</v>
      </c>
    </row>
    <row r="7" spans="3:34" x14ac:dyDescent="0.2">
      <c r="C7" t="s">
        <v>5</v>
      </c>
      <c r="D7" s="5">
        <v>60771.566666666666</v>
      </c>
      <c r="E7" s="5">
        <v>60101.73333333333</v>
      </c>
      <c r="F7" s="5">
        <v>62970.6</v>
      </c>
      <c r="G7" s="5">
        <v>50876.133202999998</v>
      </c>
      <c r="H7" s="5">
        <v>44630.23333333333</v>
      </c>
    </row>
    <row r="8" spans="3:34" x14ac:dyDescent="0.2">
      <c r="C8" t="s">
        <v>6</v>
      </c>
      <c r="D8" s="5">
        <v>61714.166666666664</v>
      </c>
      <c r="E8" s="5">
        <v>68755.03333333334</v>
      </c>
      <c r="F8" s="5">
        <v>59998.9</v>
      </c>
      <c r="G8" s="5">
        <v>46966.566611000002</v>
      </c>
      <c r="H8" s="5">
        <v>45229.966666666667</v>
      </c>
    </row>
    <row r="9" spans="3:34" x14ac:dyDescent="0.2">
      <c r="C9" t="s">
        <v>7</v>
      </c>
      <c r="D9" s="5">
        <v>60445.8</v>
      </c>
      <c r="E9" s="5">
        <v>62474.76666666667</v>
      </c>
      <c r="F9" s="5">
        <v>58223.333333333336</v>
      </c>
      <c r="G9" s="5">
        <v>46300.199908000002</v>
      </c>
      <c r="H9" s="5">
        <v>45429.433333333334</v>
      </c>
    </row>
    <row r="10" spans="3:34" x14ac:dyDescent="0.2">
      <c r="C10" t="s">
        <v>8</v>
      </c>
      <c r="D10" s="5">
        <v>62108.73333333333</v>
      </c>
      <c r="E10" s="5">
        <v>60367.833333333336</v>
      </c>
      <c r="F10" s="5">
        <v>59349.666666666664</v>
      </c>
      <c r="G10" s="5">
        <v>47479.499865999998</v>
      </c>
      <c r="H10" s="5">
        <v>47523.966666666667</v>
      </c>
    </row>
    <row r="11" spans="3:34" x14ac:dyDescent="0.2">
      <c r="C11" t="s">
        <v>9</v>
      </c>
      <c r="D11" s="5">
        <v>59869.366666666669</v>
      </c>
      <c r="E11" s="5">
        <v>55485.366666666669</v>
      </c>
      <c r="F11" s="5">
        <v>53922.6</v>
      </c>
      <c r="G11" s="5">
        <v>46710.566463000003</v>
      </c>
      <c r="H11" s="5">
        <v>44502.333333333336</v>
      </c>
    </row>
    <row r="12" spans="3:34" x14ac:dyDescent="0.2">
      <c r="C12" t="s">
        <v>10</v>
      </c>
      <c r="D12" s="5">
        <v>59978.5</v>
      </c>
      <c r="E12" s="5">
        <v>49862.1</v>
      </c>
      <c r="F12" s="5">
        <v>55062.2</v>
      </c>
      <c r="G12" s="5">
        <v>45407.233281000001</v>
      </c>
      <c r="H12" s="5">
        <v>43029.166666666664</v>
      </c>
    </row>
    <row r="13" spans="3:34" x14ac:dyDescent="0.2">
      <c r="C13" t="s">
        <v>11</v>
      </c>
      <c r="D13" s="5">
        <v>58843.033333333333</v>
      </c>
      <c r="E13" s="5">
        <v>50591.033333333333</v>
      </c>
      <c r="F13" s="5">
        <v>50563.7</v>
      </c>
      <c r="G13" s="5">
        <v>42683.666518999999</v>
      </c>
      <c r="H13" s="5">
        <v>42295.6</v>
      </c>
    </row>
    <row r="14" spans="3:34" x14ac:dyDescent="0.2">
      <c r="C14" t="s">
        <v>12</v>
      </c>
      <c r="D14" s="5">
        <v>56465.333333333336</v>
      </c>
      <c r="E14" s="5">
        <v>48847.433333333334</v>
      </c>
      <c r="F14" s="5">
        <v>47161.3</v>
      </c>
      <c r="G14" s="5">
        <v>40711.999837000003</v>
      </c>
      <c r="H14" s="5">
        <v>41277.9</v>
      </c>
    </row>
    <row r="15" spans="3:34" x14ac:dyDescent="0.2">
      <c r="C15" t="s">
        <v>32</v>
      </c>
      <c r="E15" t="s">
        <v>13</v>
      </c>
      <c r="I15" t="s">
        <v>13</v>
      </c>
      <c r="K15" t="s">
        <v>28</v>
      </c>
      <c r="T15" t="s">
        <v>29</v>
      </c>
      <c r="AB15" t="s">
        <v>33</v>
      </c>
    </row>
    <row r="16" spans="3:34" x14ac:dyDescent="0.2">
      <c r="C16" t="s">
        <v>14</v>
      </c>
      <c r="D16" s="5">
        <v>1798545.5999999999</v>
      </c>
      <c r="E16" s="5">
        <v>1885836.4333333333</v>
      </c>
      <c r="F16" s="5">
        <v>1766963.8333333335</v>
      </c>
      <c r="G16" s="5">
        <v>1321829.6628020001</v>
      </c>
      <c r="H16" s="5">
        <v>1398500.9333333333</v>
      </c>
      <c r="I16" s="5">
        <v>1344330.19</v>
      </c>
      <c r="K16" t="s">
        <v>1</v>
      </c>
      <c r="L16" s="5">
        <v>1615370.9715</v>
      </c>
      <c r="M16" s="5">
        <v>1666262.6225999999</v>
      </c>
      <c r="N16" s="5">
        <v>1606605.2181999995</v>
      </c>
      <c r="O16" s="5">
        <v>1608533.6607570001</v>
      </c>
      <c r="P16" s="5">
        <v>1593053.3299999998</v>
      </c>
      <c r="Q16" s="5">
        <v>1516980.4143740027</v>
      </c>
      <c r="R16" s="5"/>
      <c r="T16" t="s">
        <v>1</v>
      </c>
      <c r="U16" s="5">
        <v>1600030.3165</v>
      </c>
      <c r="V16" s="5">
        <v>1641177.7505999999</v>
      </c>
      <c r="W16" s="5">
        <v>1565110.7271999996</v>
      </c>
      <c r="X16" s="5">
        <v>1556692.0077570002</v>
      </c>
      <c r="Y16" s="5">
        <v>1553978.4369999999</v>
      </c>
      <c r="Z16" s="5">
        <v>1497113.5052989456</v>
      </c>
      <c r="AB16" t="s">
        <v>1</v>
      </c>
      <c r="AC16" s="5"/>
      <c r="AD16" s="5"/>
      <c r="AE16" s="7">
        <v>1617328</v>
      </c>
      <c r="AF16" s="7">
        <v>1317344</v>
      </c>
      <c r="AG16" s="7">
        <v>1397196</v>
      </c>
      <c r="AH16" s="7">
        <v>1354075</v>
      </c>
    </row>
    <row r="17" spans="3:34" x14ac:dyDescent="0.2">
      <c r="C17" t="s">
        <v>15</v>
      </c>
      <c r="D17" s="5">
        <v>1669044.5333333332</v>
      </c>
      <c r="E17" s="5">
        <v>1744658.3666666667</v>
      </c>
      <c r="F17" s="5">
        <v>1538981.7333333334</v>
      </c>
      <c r="G17" s="5">
        <v>1356204.2630080001</v>
      </c>
      <c r="H17" s="5">
        <v>1332128</v>
      </c>
      <c r="I17" s="5"/>
      <c r="K17" t="s">
        <v>2</v>
      </c>
      <c r="L17" s="5">
        <v>1809379.3770000001</v>
      </c>
      <c r="M17" s="5">
        <v>1888868.7395999997</v>
      </c>
      <c r="N17" s="5">
        <v>1757235.8587999998</v>
      </c>
      <c r="O17" s="5">
        <v>1639793.8206290002</v>
      </c>
      <c r="P17" s="5">
        <v>1618304.6500000001</v>
      </c>
      <c r="T17" t="s">
        <v>2</v>
      </c>
      <c r="U17" s="5">
        <v>1792196.287</v>
      </c>
      <c r="V17" s="5">
        <v>1860432.6275999998</v>
      </c>
      <c r="W17" s="5">
        <v>1711850.9647999997</v>
      </c>
      <c r="X17" s="5">
        <v>1586944.6796290001</v>
      </c>
      <c r="Y17" s="5">
        <v>1578610.3850000002</v>
      </c>
      <c r="AB17" t="s">
        <v>2</v>
      </c>
      <c r="AC17" s="5"/>
      <c r="AD17" s="5"/>
      <c r="AE17" s="7">
        <v>1440957</v>
      </c>
      <c r="AF17" s="7">
        <v>1359467</v>
      </c>
      <c r="AG17" s="7">
        <v>1349784</v>
      </c>
    </row>
    <row r="18" spans="3:34" x14ac:dyDescent="0.2">
      <c r="C18" t="s">
        <v>16</v>
      </c>
      <c r="D18" s="5">
        <v>2103560.8000000003</v>
      </c>
      <c r="E18" s="5">
        <v>1812084.3333333335</v>
      </c>
      <c r="F18" s="5">
        <v>2213878.4333333336</v>
      </c>
      <c r="G18" s="5">
        <v>1659012.5300060001</v>
      </c>
      <c r="H18" s="5">
        <v>1505947.9666666668</v>
      </c>
      <c r="I18" s="5"/>
      <c r="K18" t="s">
        <v>3</v>
      </c>
      <c r="L18" s="5">
        <v>1970607.3659999997</v>
      </c>
      <c r="M18" s="5">
        <v>920185.52499999991</v>
      </c>
      <c r="N18" s="5">
        <v>2105013.7810999998</v>
      </c>
      <c r="O18" s="5">
        <v>1823646.6446710001</v>
      </c>
      <c r="P18" s="5">
        <v>1699750.8099999998</v>
      </c>
      <c r="T18" t="s">
        <v>3</v>
      </c>
      <c r="U18" s="5">
        <v>1951893.1459999997</v>
      </c>
      <c r="V18" s="5">
        <v>906332.52499999991</v>
      </c>
      <c r="W18" s="5">
        <v>2050646.6755999997</v>
      </c>
      <c r="X18" s="5">
        <v>1764872.0856710002</v>
      </c>
      <c r="Y18" s="5">
        <v>1658058.8089999999</v>
      </c>
      <c r="AB18" t="s">
        <v>3</v>
      </c>
      <c r="AC18" s="5"/>
      <c r="AD18" s="5"/>
      <c r="AE18" s="7">
        <v>2075019</v>
      </c>
      <c r="AF18" s="7">
        <v>1670272</v>
      </c>
      <c r="AG18" s="7">
        <v>1501785</v>
      </c>
    </row>
    <row r="19" spans="3:34" x14ac:dyDescent="0.2">
      <c r="C19" t="s">
        <v>17</v>
      </c>
      <c r="D19" s="5">
        <v>1865044</v>
      </c>
      <c r="E19" s="5">
        <v>1023314</v>
      </c>
      <c r="F19" s="5">
        <v>2028436.0000000002</v>
      </c>
      <c r="G19" s="5">
        <v>1491847.9963499999</v>
      </c>
      <c r="H19" s="5">
        <v>1370688</v>
      </c>
      <c r="I19" s="5"/>
      <c r="K19" t="s">
        <v>4</v>
      </c>
      <c r="L19" s="5">
        <v>1915873.4789999998</v>
      </c>
      <c r="M19" s="5">
        <v>1113139.5220000001</v>
      </c>
      <c r="N19" s="5">
        <v>2048325.9206999997</v>
      </c>
      <c r="O19" s="5">
        <v>1642215.9766450003</v>
      </c>
      <c r="P19" s="5">
        <v>1735382.18</v>
      </c>
      <c r="T19" t="s">
        <v>4</v>
      </c>
      <c r="U19" s="5">
        <v>1897679.0489999999</v>
      </c>
      <c r="V19" s="5">
        <v>1096381.682</v>
      </c>
      <c r="W19" s="5">
        <v>1995422.9171999996</v>
      </c>
      <c r="X19" s="5">
        <v>1589288.7716450002</v>
      </c>
      <c r="Y19" s="5">
        <v>1692816.202</v>
      </c>
      <c r="AB19" t="s">
        <v>4</v>
      </c>
      <c r="AC19" s="5"/>
      <c r="AD19" s="5"/>
      <c r="AE19" s="7">
        <v>1823774</v>
      </c>
      <c r="AF19" s="7">
        <v>1480027</v>
      </c>
      <c r="AG19" s="7">
        <v>1385960</v>
      </c>
    </row>
    <row r="20" spans="3:34" x14ac:dyDescent="0.2">
      <c r="C20" t="s">
        <v>18</v>
      </c>
      <c r="D20" s="5">
        <v>1883918.5666666667</v>
      </c>
      <c r="E20" s="5">
        <v>1863153.7333333332</v>
      </c>
      <c r="F20" s="5">
        <v>1952088.5999999999</v>
      </c>
      <c r="G20" s="5">
        <v>1577160.1292929999</v>
      </c>
      <c r="H20" s="5">
        <v>1383537.2333333332</v>
      </c>
      <c r="I20" s="5"/>
      <c r="K20" t="s">
        <v>5</v>
      </c>
      <c r="L20" s="5">
        <v>1830042.9224999999</v>
      </c>
      <c r="M20" s="5">
        <v>1829553.3402</v>
      </c>
      <c r="N20" s="5">
        <v>1983057.9397999998</v>
      </c>
      <c r="O20" s="5">
        <v>1721846.4655630004</v>
      </c>
      <c r="P20" s="5">
        <v>1571133.06</v>
      </c>
      <c r="T20" t="s">
        <v>5</v>
      </c>
      <c r="U20" s="5">
        <v>1812663.5974999999</v>
      </c>
      <c r="V20" s="5">
        <v>1802010.1961999999</v>
      </c>
      <c r="W20" s="5">
        <v>1931840.6407999997</v>
      </c>
      <c r="X20" s="5">
        <v>1666352.8385630003</v>
      </c>
      <c r="Y20" s="5">
        <v>1532595.834</v>
      </c>
      <c r="AB20" t="s">
        <v>5</v>
      </c>
      <c r="AC20" s="5"/>
      <c r="AD20" s="5"/>
      <c r="AE20" s="7">
        <v>1814871</v>
      </c>
      <c r="AF20" s="7">
        <v>1573287</v>
      </c>
      <c r="AG20" s="7">
        <v>1396172</v>
      </c>
    </row>
    <row r="21" spans="3:34" x14ac:dyDescent="0.2">
      <c r="C21" t="s">
        <v>19</v>
      </c>
      <c r="D21" s="5">
        <v>1851425</v>
      </c>
      <c r="E21" s="5">
        <v>2062651.0000000002</v>
      </c>
      <c r="F21" s="5">
        <v>1799967</v>
      </c>
      <c r="G21" s="5">
        <v>1408996.9983300001</v>
      </c>
      <c r="H21" s="5">
        <v>1356899</v>
      </c>
      <c r="I21" s="5"/>
      <c r="K21" t="s">
        <v>6</v>
      </c>
      <c r="L21" s="5">
        <v>1754863.4610000001</v>
      </c>
      <c r="M21" s="5">
        <v>1915813.9080000001</v>
      </c>
      <c r="N21" s="5">
        <v>1764651.4036999997</v>
      </c>
      <c r="O21" s="5">
        <v>1554702.9312150001</v>
      </c>
      <c r="P21" s="5">
        <v>1568208.52</v>
      </c>
      <c r="T21" t="s">
        <v>6</v>
      </c>
      <c r="U21" s="5">
        <v>1738198.091</v>
      </c>
      <c r="V21" s="5">
        <v>1886972.148</v>
      </c>
      <c r="W21" s="5">
        <v>1719074.9851999998</v>
      </c>
      <c r="X21" s="5">
        <v>1504596.196215</v>
      </c>
      <c r="Y21" s="5">
        <v>1529743.0279999999</v>
      </c>
      <c r="AB21" t="s">
        <v>6</v>
      </c>
      <c r="AC21" s="5"/>
      <c r="AD21" s="5"/>
      <c r="AE21" s="7">
        <v>1710740</v>
      </c>
      <c r="AF21" s="7">
        <v>1449190</v>
      </c>
      <c r="AG21" s="7">
        <v>1392630</v>
      </c>
    </row>
    <row r="22" spans="3:34" x14ac:dyDescent="0.2">
      <c r="C22" t="s">
        <v>20</v>
      </c>
      <c r="D22" s="5">
        <v>1873819.8</v>
      </c>
      <c r="E22" s="5">
        <v>1936717.7666666668</v>
      </c>
      <c r="F22" s="5">
        <v>1804923.3333333335</v>
      </c>
      <c r="G22" s="5">
        <v>1435306.1971480001</v>
      </c>
      <c r="H22" s="5">
        <v>1408312.4333333333</v>
      </c>
      <c r="I22" s="5"/>
      <c r="K22" t="s">
        <v>7</v>
      </c>
      <c r="L22" s="5">
        <v>1770484.7159999998</v>
      </c>
      <c r="M22" s="5">
        <v>2027053.9956</v>
      </c>
      <c r="N22" s="5">
        <v>1858968.4371</v>
      </c>
      <c r="O22" s="5">
        <v>1721364.3552410002</v>
      </c>
      <c r="P22" s="5">
        <v>1748241.04</v>
      </c>
      <c r="T22" t="s">
        <v>7</v>
      </c>
      <c r="U22" s="5">
        <v>1753670.9959999998</v>
      </c>
      <c r="V22" s="5">
        <v>1996537.5636</v>
      </c>
      <c r="W22" s="5">
        <v>1810956.0515999999</v>
      </c>
      <c r="X22" s="5">
        <v>1665886.2662410003</v>
      </c>
      <c r="Y22" s="5">
        <v>1705359.656</v>
      </c>
      <c r="AB22" t="s">
        <v>7</v>
      </c>
      <c r="AC22" s="5"/>
      <c r="AD22" s="5"/>
      <c r="AE22" s="7">
        <v>1630626</v>
      </c>
      <c r="AF22" s="7">
        <v>1466348</v>
      </c>
      <c r="AG22" s="7">
        <v>1407870</v>
      </c>
    </row>
    <row r="23" spans="3:34" x14ac:dyDescent="0.2">
      <c r="C23" t="s">
        <v>21</v>
      </c>
      <c r="D23" s="5">
        <v>1925370.7333333332</v>
      </c>
      <c r="E23" s="5">
        <v>1871402.8333333335</v>
      </c>
      <c r="F23" s="5">
        <v>1839839.6666666665</v>
      </c>
      <c r="G23" s="5">
        <v>1471864.495846</v>
      </c>
      <c r="H23" s="5">
        <v>1473242.9666666668</v>
      </c>
      <c r="I23" s="5"/>
      <c r="K23" t="s">
        <v>8</v>
      </c>
      <c r="L23" s="5">
        <v>1803577.8735</v>
      </c>
      <c r="M23" s="5">
        <v>1898703.3594</v>
      </c>
      <c r="N23" s="5">
        <v>1834886.0799999996</v>
      </c>
      <c r="O23" s="5">
        <v>1555582.7561790003</v>
      </c>
      <c r="P23" s="5">
        <v>1642162.07</v>
      </c>
      <c r="T23" t="s">
        <v>8</v>
      </c>
      <c r="U23" s="5">
        <v>1786449.8784999999</v>
      </c>
      <c r="V23" s="5">
        <v>1870119.1913999999</v>
      </c>
      <c r="W23" s="5">
        <v>1787495.6799999997</v>
      </c>
      <c r="X23" s="5">
        <v>1505447.6651790002</v>
      </c>
      <c r="Y23" s="5">
        <v>1601882.6230000001</v>
      </c>
      <c r="AB23" t="s">
        <v>8</v>
      </c>
      <c r="AC23" s="5"/>
      <c r="AD23" s="5"/>
      <c r="AE23" s="7">
        <v>1673701</v>
      </c>
      <c r="AF23" s="7">
        <v>1491004</v>
      </c>
      <c r="AG23" s="7">
        <v>1481718</v>
      </c>
    </row>
    <row r="24" spans="3:34" x14ac:dyDescent="0.2">
      <c r="C24" t="s">
        <v>22</v>
      </c>
      <c r="D24" s="5">
        <v>1796081</v>
      </c>
      <c r="E24" s="5">
        <v>1664561</v>
      </c>
      <c r="F24" s="5">
        <v>1617678</v>
      </c>
      <c r="G24" s="5">
        <v>1401316.99389</v>
      </c>
      <c r="H24" s="5">
        <v>1335070</v>
      </c>
      <c r="I24" s="5"/>
      <c r="K24" t="s">
        <v>9</v>
      </c>
      <c r="L24" s="5">
        <v>1765507.1849999998</v>
      </c>
      <c r="M24" s="5">
        <v>1813665.5430000001</v>
      </c>
      <c r="N24" s="5">
        <v>1728066.0625999998</v>
      </c>
      <c r="O24" s="5">
        <v>1544127.6250380001</v>
      </c>
      <c r="P24" s="5">
        <v>1579675.0699999998</v>
      </c>
      <c r="T24" t="s">
        <v>9</v>
      </c>
      <c r="U24" s="5">
        <v>1748740.7349999999</v>
      </c>
      <c r="V24" s="5">
        <v>1786361.5830000001</v>
      </c>
      <c r="W24" s="5">
        <v>1683434.5495999998</v>
      </c>
      <c r="X24" s="5">
        <v>1494361.7230380001</v>
      </c>
      <c r="Y24" s="5">
        <v>1540928.3229999999</v>
      </c>
      <c r="AB24" t="s">
        <v>9</v>
      </c>
      <c r="AC24" s="5"/>
      <c r="AD24" s="5"/>
      <c r="AE24" s="7">
        <v>1545410</v>
      </c>
      <c r="AF24" s="7">
        <v>1395438</v>
      </c>
      <c r="AG24" s="7">
        <v>1330619</v>
      </c>
    </row>
    <row r="25" spans="3:34" x14ac:dyDescent="0.2">
      <c r="C25" t="s">
        <v>23</v>
      </c>
      <c r="D25" s="5">
        <v>1859333.5</v>
      </c>
      <c r="E25" s="5">
        <v>1545725.0999999999</v>
      </c>
      <c r="F25" s="5">
        <v>1706928.2</v>
      </c>
      <c r="G25" s="5">
        <v>1407624.231711</v>
      </c>
      <c r="H25" s="5">
        <v>1333904.1666666665</v>
      </c>
      <c r="I25" s="5"/>
      <c r="K25" t="s">
        <v>10</v>
      </c>
      <c r="L25" s="5">
        <v>1730546.0055</v>
      </c>
      <c r="M25" s="5">
        <v>1724558.7967999999</v>
      </c>
      <c r="N25" s="5">
        <v>1729716.7491999997</v>
      </c>
      <c r="O25" s="5">
        <v>1622129.8048050001</v>
      </c>
      <c r="P25" s="5">
        <v>1650008.72</v>
      </c>
      <c r="T25" t="s">
        <v>10</v>
      </c>
      <c r="U25" s="5">
        <v>1714111.5704999999</v>
      </c>
      <c r="V25" s="5">
        <v>1698596.3007999999</v>
      </c>
      <c r="W25" s="5">
        <v>1685042.6031999998</v>
      </c>
      <c r="X25" s="5">
        <v>1569849.9598050001</v>
      </c>
      <c r="Y25" s="5">
        <v>1609536.808</v>
      </c>
      <c r="AB25" t="s">
        <v>10</v>
      </c>
      <c r="AC25" s="5"/>
      <c r="AD25" s="5"/>
      <c r="AE25" s="7">
        <v>1568008</v>
      </c>
      <c r="AF25" s="7">
        <v>1414611</v>
      </c>
      <c r="AG25" s="7">
        <v>1320566</v>
      </c>
    </row>
    <row r="26" spans="3:34" x14ac:dyDescent="0.2">
      <c r="C26" t="s">
        <v>24</v>
      </c>
      <c r="D26" s="5">
        <v>1765291</v>
      </c>
      <c r="E26" s="5">
        <v>1517731</v>
      </c>
      <c r="F26" s="5">
        <v>1516911</v>
      </c>
      <c r="G26" s="5">
        <v>1280509.99557</v>
      </c>
      <c r="H26" s="5">
        <v>1268868</v>
      </c>
      <c r="I26" s="5"/>
      <c r="K26" t="s">
        <v>11</v>
      </c>
      <c r="L26" s="5">
        <v>1552112.5229999998</v>
      </c>
      <c r="M26" s="5">
        <v>1521710.6631999998</v>
      </c>
      <c r="N26" s="5">
        <v>1460415.9594999999</v>
      </c>
      <c r="O26" s="5">
        <v>1367242.7193260002</v>
      </c>
      <c r="P26" s="5">
        <v>1469218.3</v>
      </c>
      <c r="T26" t="s">
        <v>11</v>
      </c>
      <c r="U26" s="5">
        <v>1537372.6129999999</v>
      </c>
      <c r="V26" s="5">
        <v>1498801.9591999999</v>
      </c>
      <c r="W26" s="5">
        <v>1422697.1619999998</v>
      </c>
      <c r="X26" s="5">
        <v>1323177.6653260002</v>
      </c>
      <c r="Y26" s="5">
        <v>1433180.87</v>
      </c>
      <c r="AB26" t="s">
        <v>11</v>
      </c>
      <c r="AC26" s="5"/>
      <c r="AD26" s="5"/>
      <c r="AE26" s="7">
        <v>1447126</v>
      </c>
      <c r="AF26" s="7">
        <v>1281130</v>
      </c>
      <c r="AG26" s="7">
        <v>1282699</v>
      </c>
    </row>
    <row r="27" spans="3:34" x14ac:dyDescent="0.2">
      <c r="C27" t="s">
        <v>25</v>
      </c>
      <c r="D27" s="5">
        <v>1750425.3333333335</v>
      </c>
      <c r="E27" s="5">
        <v>1514270.4333333333</v>
      </c>
      <c r="F27" s="5">
        <v>1462000.3</v>
      </c>
      <c r="G27" s="5">
        <v>1262071.9949470002</v>
      </c>
      <c r="H27" s="5">
        <v>1279614.9000000001</v>
      </c>
      <c r="I27" s="5"/>
      <c r="K27" t="s">
        <v>12</v>
      </c>
      <c r="L27" s="5">
        <v>1523823.6780000001</v>
      </c>
      <c r="M27" s="5">
        <v>1504827.0223999997</v>
      </c>
      <c r="N27" s="5">
        <v>1319902.7000999998</v>
      </c>
      <c r="O27" s="5">
        <v>1331526.4675500002</v>
      </c>
      <c r="P27" s="5">
        <v>1407932.81</v>
      </c>
      <c r="T27" t="s">
        <v>12</v>
      </c>
      <c r="U27" s="5">
        <v>1509352.4180000001</v>
      </c>
      <c r="V27" s="5">
        <v>1482172.4943999997</v>
      </c>
      <c r="W27" s="5">
        <v>1285812.9995999997</v>
      </c>
      <c r="X27" s="5">
        <v>1288612.5175500002</v>
      </c>
      <c r="Y27" s="5">
        <v>1373398.6089999999</v>
      </c>
      <c r="AB27" t="s">
        <v>12</v>
      </c>
      <c r="AC27" s="5"/>
      <c r="AD27" s="5"/>
      <c r="AE27" s="7">
        <v>1388393</v>
      </c>
      <c r="AF27" s="7">
        <v>1314827</v>
      </c>
      <c r="AG27" s="7">
        <v>1293440</v>
      </c>
    </row>
    <row r="28" spans="3:34" x14ac:dyDescent="0.2">
      <c r="D28" s="5">
        <f>SUM(D16:D27)</f>
        <v>22141859.866666663</v>
      </c>
      <c r="E28" s="5">
        <f t="shared" ref="E28:I28" si="0">SUM(E16:E27)</f>
        <v>20442106.000000004</v>
      </c>
      <c r="F28" s="5">
        <f t="shared" si="0"/>
        <v>21248596.100000001</v>
      </c>
      <c r="G28" s="5">
        <f t="shared" si="0"/>
        <v>17073745.488901</v>
      </c>
      <c r="H28" s="5">
        <f t="shared" si="0"/>
        <v>16446713.6</v>
      </c>
      <c r="I28" s="5">
        <f t="shared" si="0"/>
        <v>1344330.19</v>
      </c>
      <c r="L28" s="5">
        <f>SUM(L16:L27)</f>
        <v>21042189.557999998</v>
      </c>
      <c r="M28" s="5">
        <f t="shared" ref="M28:Q28" si="1">SUM(M16:M27)</f>
        <v>19824343.037799995</v>
      </c>
      <c r="N28" s="5">
        <f t="shared" si="1"/>
        <v>21196846.110799998</v>
      </c>
      <c r="O28" s="5">
        <f t="shared" si="1"/>
        <v>19132713.227619</v>
      </c>
      <c r="P28" s="5">
        <f t="shared" si="1"/>
        <v>19283070.559999999</v>
      </c>
      <c r="Q28" s="5">
        <f t="shared" si="1"/>
        <v>1516980.4143740027</v>
      </c>
      <c r="R28" s="5"/>
      <c r="U28" s="5">
        <f>SUM(U16:U27)</f>
        <v>20842358.698000003</v>
      </c>
      <c r="V28" s="5">
        <f t="shared" ref="V28" si="2">SUM(V16:V27)</f>
        <v>19525896.021799996</v>
      </c>
      <c r="W28" s="5">
        <f t="shared" ref="W28" si="3">SUM(W16:W27)</f>
        <v>20649385.956799999</v>
      </c>
      <c r="X28" s="5">
        <f t="shared" ref="X28" si="4">SUM(X16:X27)</f>
        <v>18516082.376619</v>
      </c>
      <c r="Y28" s="5">
        <f t="shared" ref="Y28" si="5">SUM(Y16:Y27)</f>
        <v>18810089.583999999</v>
      </c>
      <c r="Z28" s="5">
        <f t="shared" ref="Z28" si="6">SUM(Z16:Z27)</f>
        <v>1497113.5052989456</v>
      </c>
      <c r="AC28" s="5"/>
      <c r="AD28" s="5"/>
      <c r="AE28" s="5">
        <f t="shared" ref="AE28:AH28" si="7">SUM(AE16:AE27)</f>
        <v>19735953</v>
      </c>
      <c r="AF28" s="5">
        <f t="shared" si="7"/>
        <v>17212945</v>
      </c>
      <c r="AG28" s="5">
        <f t="shared" si="7"/>
        <v>16540439</v>
      </c>
      <c r="AH28" s="5">
        <f t="shared" si="7"/>
        <v>1354075</v>
      </c>
    </row>
    <row r="29" spans="3:34" x14ac:dyDescent="0.2">
      <c r="C29" t="s">
        <v>26</v>
      </c>
      <c r="E29">
        <v>2020</v>
      </c>
      <c r="F29">
        <v>2021</v>
      </c>
      <c r="G29">
        <v>2022</v>
      </c>
      <c r="H29">
        <v>2023</v>
      </c>
      <c r="I29">
        <v>2024</v>
      </c>
      <c r="K29" t="s">
        <v>26</v>
      </c>
      <c r="M29">
        <v>2020</v>
      </c>
      <c r="N29">
        <v>2021</v>
      </c>
      <c r="O29">
        <v>2022</v>
      </c>
      <c r="P29">
        <v>2023</v>
      </c>
      <c r="Q29">
        <v>2024</v>
      </c>
      <c r="T29" t="s">
        <v>26</v>
      </c>
      <c r="V29">
        <v>2020</v>
      </c>
      <c r="W29">
        <v>2021</v>
      </c>
      <c r="X29">
        <v>2022</v>
      </c>
      <c r="Y29">
        <v>2023</v>
      </c>
      <c r="Z29">
        <v>2024</v>
      </c>
      <c r="AB29" t="s">
        <v>26</v>
      </c>
      <c r="AF29">
        <v>2022</v>
      </c>
      <c r="AG29">
        <v>2023</v>
      </c>
      <c r="AH29">
        <v>2024</v>
      </c>
    </row>
    <row r="30" spans="3:34" x14ac:dyDescent="0.2">
      <c r="C30" t="s">
        <v>1</v>
      </c>
      <c r="E30" s="6">
        <f>+E16/D16-1</f>
        <v>4.8534122978774352E-2</v>
      </c>
      <c r="F30" s="6">
        <f t="shared" ref="F30:I30" si="8">+F16/E16-1</f>
        <v>-6.3034416929725556E-2</v>
      </c>
      <c r="G30" s="6">
        <f t="shared" si="8"/>
        <v>-0.25192036313023958</v>
      </c>
      <c r="H30" s="6">
        <f t="shared" si="8"/>
        <v>5.8003896181907599E-2</v>
      </c>
      <c r="I30" s="6">
        <f t="shared" si="8"/>
        <v>-3.8734863911901174E-2</v>
      </c>
      <c r="K30" t="s">
        <v>1</v>
      </c>
      <c r="M30" s="6">
        <f>+M16/L16-1</f>
        <v>3.1504621537641553E-2</v>
      </c>
      <c r="N30" s="6">
        <f t="shared" ref="N30:Q30" si="9">+N16/M16-1</f>
        <v>-3.5803122263471376E-2</v>
      </c>
      <c r="O30" s="6">
        <f t="shared" si="9"/>
        <v>1.2003213578262173E-3</v>
      </c>
      <c r="P30" s="6">
        <f t="shared" si="9"/>
        <v>-9.6238774075234623E-3</v>
      </c>
      <c r="Q30" s="6">
        <f t="shared" si="9"/>
        <v>-4.7752899537893745E-2</v>
      </c>
      <c r="R30" s="6"/>
      <c r="T30" t="s">
        <v>1</v>
      </c>
      <c r="V30" s="6">
        <f>+V16/U16-1</f>
        <v>2.5716659038066414E-2</v>
      </c>
      <c r="W30" s="6">
        <f t="shared" ref="W30:Z30" si="10">+W16/V16-1</f>
        <v>-4.6349046209157363E-2</v>
      </c>
      <c r="X30" s="6">
        <f t="shared" si="10"/>
        <v>-5.3789928704026657E-3</v>
      </c>
      <c r="Y30" s="6">
        <f t="shared" si="10"/>
        <v>-1.7431648286742041E-3</v>
      </c>
      <c r="Z30" s="6">
        <f t="shared" si="10"/>
        <v>-3.6593127901332845E-2</v>
      </c>
      <c r="AB30" t="s">
        <v>1</v>
      </c>
      <c r="AD30" s="6"/>
      <c r="AE30" s="6"/>
      <c r="AF30" s="6">
        <f t="shared" ref="AF30:AF41" si="11">+AF16/AE16-1</f>
        <v>-0.18548123819039797</v>
      </c>
      <c r="AG30" s="6">
        <f t="shared" ref="AG30:AG41" si="12">+AG16/AF16-1</f>
        <v>6.0615905944081394E-2</v>
      </c>
      <c r="AH30" s="6">
        <f t="shared" ref="AH30" si="13">+AH16/AG16-1</f>
        <v>-3.0862527519403105E-2</v>
      </c>
    </row>
    <row r="31" spans="3:34" x14ac:dyDescent="0.2">
      <c r="C31" t="s">
        <v>2</v>
      </c>
      <c r="E31" s="6">
        <f t="shared" ref="E31:H41" si="14">+E17/D17-1</f>
        <v>4.5303664355990092E-2</v>
      </c>
      <c r="F31" s="6">
        <f t="shared" si="14"/>
        <v>-0.11788934570972642</v>
      </c>
      <c r="G31" s="6">
        <f t="shared" si="14"/>
        <v>-0.11876519803094043</v>
      </c>
      <c r="H31" s="6">
        <f t="shared" si="14"/>
        <v>-1.775268199983393E-2</v>
      </c>
      <c r="I31" s="6"/>
      <c r="K31" t="s">
        <v>2</v>
      </c>
      <c r="M31" s="6">
        <f t="shared" ref="M31:P31" si="15">+M17/L17-1</f>
        <v>4.3931838513488142E-2</v>
      </c>
      <c r="N31" s="6">
        <f t="shared" si="15"/>
        <v>-6.9688739106284037E-2</v>
      </c>
      <c r="O31" s="6">
        <f t="shared" si="15"/>
        <v>-6.6833394949725067E-2</v>
      </c>
      <c r="P31" s="6">
        <f t="shared" si="15"/>
        <v>-1.3104800346641854E-2</v>
      </c>
      <c r="Q31" s="6"/>
      <c r="R31" s="6"/>
      <c r="T31" t="s">
        <v>2</v>
      </c>
      <c r="V31" s="6">
        <f t="shared" ref="V31:Y31" si="16">+V17/U17-1</f>
        <v>3.8074144609585359E-2</v>
      </c>
      <c r="W31" s="6">
        <f t="shared" si="16"/>
        <v>-7.9864038393948067E-2</v>
      </c>
      <c r="X31" s="6">
        <f t="shared" si="16"/>
        <v>-7.2965630618196164E-2</v>
      </c>
      <c r="Y31" s="6">
        <f t="shared" si="16"/>
        <v>-5.2517864900926137E-3</v>
      </c>
      <c r="Z31" s="6"/>
      <c r="AB31" t="s">
        <v>2</v>
      </c>
      <c r="AD31" s="6"/>
      <c r="AE31" s="6"/>
      <c r="AF31" s="6">
        <f t="shared" si="11"/>
        <v>-5.6552693800023146E-2</v>
      </c>
      <c r="AG31" s="6">
        <f t="shared" si="12"/>
        <v>-7.1226443893084301E-3</v>
      </c>
      <c r="AH31" s="6"/>
    </row>
    <row r="32" spans="3:34" x14ac:dyDescent="0.2">
      <c r="C32" t="s">
        <v>3</v>
      </c>
      <c r="E32" s="6">
        <f t="shared" si="14"/>
        <v>-0.13856336677630932</v>
      </c>
      <c r="F32" s="6">
        <f t="shared" si="14"/>
        <v>0.22173035360937021</v>
      </c>
      <c r="G32" s="6">
        <f t="shared" si="14"/>
        <v>-0.25063070084290839</v>
      </c>
      <c r="H32" s="6">
        <f t="shared" si="14"/>
        <v>-9.2262451651754396E-2</v>
      </c>
      <c r="I32" s="6"/>
      <c r="K32" t="s">
        <v>3</v>
      </c>
      <c r="M32" s="6">
        <f t="shared" ref="M32:P32" si="17">+M18/L18-1</f>
        <v>-0.53304471460095004</v>
      </c>
      <c r="N32" s="6">
        <f t="shared" si="17"/>
        <v>1.2875971463472</v>
      </c>
      <c r="O32" s="6">
        <f t="shared" si="17"/>
        <v>-0.1336652229810904</v>
      </c>
      <c r="P32" s="6">
        <f t="shared" si="17"/>
        <v>-6.7938509377923895E-2</v>
      </c>
      <c r="Q32" s="6"/>
      <c r="R32" s="6"/>
      <c r="T32" t="s">
        <v>3</v>
      </c>
      <c r="V32" s="6">
        <f t="shared" ref="V32:Y32" si="18">+V18/U18-1</f>
        <v>-0.53566488674990209</v>
      </c>
      <c r="W32" s="6">
        <f t="shared" si="18"/>
        <v>1.2625765036954841</v>
      </c>
      <c r="X32" s="6">
        <f t="shared" si="18"/>
        <v>-0.13935827821015756</v>
      </c>
      <c r="Y32" s="6">
        <f t="shared" si="18"/>
        <v>-6.052182338777834E-2</v>
      </c>
      <c r="Z32" s="6"/>
      <c r="AB32" t="s">
        <v>3</v>
      </c>
      <c r="AD32" s="6"/>
      <c r="AE32" s="6"/>
      <c r="AF32" s="6">
        <f t="shared" si="11"/>
        <v>-0.195057009116543</v>
      </c>
      <c r="AG32" s="6">
        <f t="shared" si="12"/>
        <v>-0.10087398938615988</v>
      </c>
      <c r="AH32" s="6"/>
    </row>
    <row r="33" spans="3:34" x14ac:dyDescent="0.2">
      <c r="C33" t="s">
        <v>4</v>
      </c>
      <c r="E33" s="6">
        <f t="shared" si="14"/>
        <v>-0.45131911097003607</v>
      </c>
      <c r="F33" s="6">
        <f t="shared" si="14"/>
        <v>0.98222246544071545</v>
      </c>
      <c r="G33" s="6">
        <f t="shared" si="14"/>
        <v>-0.26453287343056442</v>
      </c>
      <c r="H33" s="6">
        <f t="shared" si="14"/>
        <v>-8.1214705952907806E-2</v>
      </c>
      <c r="I33" s="6"/>
      <c r="K33" t="s">
        <v>4</v>
      </c>
      <c r="M33" s="6">
        <f t="shared" ref="M33:P33" si="19">+M19/L19-1</f>
        <v>-0.41899111073816364</v>
      </c>
      <c r="N33" s="6">
        <f t="shared" si="19"/>
        <v>0.84013403550682608</v>
      </c>
      <c r="O33" s="6">
        <f t="shared" si="19"/>
        <v>-0.19826431914517506</v>
      </c>
      <c r="P33" s="6">
        <f t="shared" si="19"/>
        <v>5.6732003999458991E-2</v>
      </c>
      <c r="Q33" s="6"/>
      <c r="R33" s="6"/>
      <c r="T33" t="s">
        <v>4</v>
      </c>
      <c r="V33" s="6">
        <f t="shared" ref="V33:Y33" si="20">+V19/U19-1</f>
        <v>-0.42225125867424795</v>
      </c>
      <c r="W33" s="6">
        <f t="shared" si="20"/>
        <v>0.82000753018783068</v>
      </c>
      <c r="X33" s="6">
        <f t="shared" si="20"/>
        <v>-0.20353286616798583</v>
      </c>
      <c r="Y33" s="6">
        <f t="shared" si="20"/>
        <v>6.5140729741545611E-2</v>
      </c>
      <c r="Z33" s="6"/>
      <c r="AB33" t="s">
        <v>4</v>
      </c>
      <c r="AD33" s="6"/>
      <c r="AE33" s="6"/>
      <c r="AF33" s="6">
        <f t="shared" si="11"/>
        <v>-0.18848113856212445</v>
      </c>
      <c r="AG33" s="6">
        <f t="shared" si="12"/>
        <v>-6.3557624286583958E-2</v>
      </c>
      <c r="AH33" s="6"/>
    </row>
    <row r="34" spans="3:34" x14ac:dyDescent="0.2">
      <c r="C34" t="s">
        <v>5</v>
      </c>
      <c r="E34" s="6">
        <f t="shared" si="14"/>
        <v>-1.1022150161232314E-2</v>
      </c>
      <c r="F34" s="6">
        <f t="shared" si="14"/>
        <v>4.7733509627010173E-2</v>
      </c>
      <c r="G34" s="6">
        <f t="shared" si="14"/>
        <v>-0.1920652939149381</v>
      </c>
      <c r="H34" s="6">
        <f t="shared" si="14"/>
        <v>-0.12276679606810936</v>
      </c>
      <c r="I34" s="6"/>
      <c r="K34" t="s">
        <v>5</v>
      </c>
      <c r="M34" s="6">
        <f t="shared" ref="M34:P34" si="21">+M20/L20-1</f>
        <v>-2.675250366975801E-4</v>
      </c>
      <c r="N34" s="6">
        <f t="shared" si="21"/>
        <v>8.3902773549755727E-2</v>
      </c>
      <c r="O34" s="6">
        <f t="shared" si="21"/>
        <v>-0.13172155437039013</v>
      </c>
      <c r="P34" s="6">
        <f t="shared" si="21"/>
        <v>-8.7530107113075739E-2</v>
      </c>
      <c r="Q34" s="6"/>
      <c r="R34" s="6"/>
      <c r="T34" t="s">
        <v>5</v>
      </c>
      <c r="V34" s="6">
        <f t="shared" ref="V34:Y34" si="22">+V20/U20-1</f>
        <v>-5.8772081674134391E-3</v>
      </c>
      <c r="W34" s="6">
        <f t="shared" si="22"/>
        <v>7.2047563811670212E-2</v>
      </c>
      <c r="X34" s="6">
        <f t="shared" si="22"/>
        <v>-0.13742738227468776</v>
      </c>
      <c r="Y34" s="6">
        <f t="shared" si="22"/>
        <v>-8.0269317198359502E-2</v>
      </c>
      <c r="Z34" s="6"/>
      <c r="AB34" t="s">
        <v>5</v>
      </c>
      <c r="AD34" s="6"/>
      <c r="AE34" s="6"/>
      <c r="AF34" s="6">
        <f t="shared" si="11"/>
        <v>-0.13311359319753302</v>
      </c>
      <c r="AG34" s="6">
        <f t="shared" si="12"/>
        <v>-0.11257640850016559</v>
      </c>
      <c r="AH34" s="6"/>
    </row>
    <row r="35" spans="3:34" x14ac:dyDescent="0.2">
      <c r="C35" t="s">
        <v>6</v>
      </c>
      <c r="E35" s="6">
        <f t="shared" si="14"/>
        <v>0.11408833736176205</v>
      </c>
      <c r="F35" s="6">
        <f t="shared" si="14"/>
        <v>-0.12735261563880662</v>
      </c>
      <c r="G35" s="6">
        <f t="shared" si="14"/>
        <v>-0.21720953865820869</v>
      </c>
      <c r="H35" s="6">
        <f t="shared" si="14"/>
        <v>-3.6975237272860562E-2</v>
      </c>
      <c r="I35" s="6"/>
      <c r="K35" t="s">
        <v>6</v>
      </c>
      <c r="M35" s="6">
        <f t="shared" ref="M35:P35" si="23">+M21/L21-1</f>
        <v>9.1716791976672152E-2</v>
      </c>
      <c r="N35" s="6">
        <f t="shared" si="23"/>
        <v>-7.8902498655417652E-2</v>
      </c>
      <c r="O35" s="6">
        <f t="shared" si="23"/>
        <v>-0.11897447396397609</v>
      </c>
      <c r="P35" s="6">
        <f t="shared" si="23"/>
        <v>8.6869256588106847E-3</v>
      </c>
      <c r="Q35" s="6"/>
      <c r="R35" s="6"/>
      <c r="T35" t="s">
        <v>6</v>
      </c>
      <c r="V35" s="6">
        <f t="shared" ref="V35:Y35" si="24">+V21/U21-1</f>
        <v>8.559096789388887E-2</v>
      </c>
      <c r="W35" s="6">
        <f t="shared" si="24"/>
        <v>-8.8977022251205073E-2</v>
      </c>
      <c r="X35" s="6">
        <f t="shared" si="24"/>
        <v>-0.1247640683690403</v>
      </c>
      <c r="Y35" s="6">
        <f t="shared" si="24"/>
        <v>1.6713342655165553E-2</v>
      </c>
      <c r="Z35" s="6"/>
      <c r="AB35" t="s">
        <v>6</v>
      </c>
      <c r="AD35" s="6"/>
      <c r="AE35" s="6"/>
      <c r="AF35" s="6">
        <f t="shared" si="11"/>
        <v>-0.15288705472485586</v>
      </c>
      <c r="AG35" s="6">
        <f t="shared" si="12"/>
        <v>-3.9028698790358751E-2</v>
      </c>
      <c r="AH35" s="6"/>
    </row>
    <row r="36" spans="3:34" x14ac:dyDescent="0.2">
      <c r="C36" t="s">
        <v>7</v>
      </c>
      <c r="E36" s="6">
        <f t="shared" si="14"/>
        <v>3.3566710452449522E-2</v>
      </c>
      <c r="F36" s="6">
        <f t="shared" si="14"/>
        <v>-6.8050407551208725E-2</v>
      </c>
      <c r="G36" s="6">
        <f t="shared" si="14"/>
        <v>-0.20478273473406994</v>
      </c>
      <c r="H36" s="6">
        <f t="shared" si="14"/>
        <v>-1.8806972246273479E-2</v>
      </c>
      <c r="I36" s="6"/>
      <c r="K36" t="s">
        <v>7</v>
      </c>
      <c r="M36" s="6">
        <f t="shared" ref="M36:P36" si="25">+M22/L22-1</f>
        <v>0.14491471023802971</v>
      </c>
      <c r="N36" s="6">
        <f t="shared" si="25"/>
        <v>-8.2921105636481807E-2</v>
      </c>
      <c r="O36" s="6">
        <f t="shared" si="25"/>
        <v>-7.4021741904162108E-2</v>
      </c>
      <c r="P36" s="6">
        <f t="shared" si="25"/>
        <v>1.5613594342864801E-2</v>
      </c>
      <c r="Q36" s="6"/>
      <c r="R36" s="6"/>
      <c r="T36" t="s">
        <v>7</v>
      </c>
      <c r="V36" s="6">
        <f t="shared" ref="V36:Y36" si="26">+V22/U22-1</f>
        <v>0.13849038283347426</v>
      </c>
      <c r="W36" s="6">
        <f t="shared" si="26"/>
        <v>-9.295167563257567E-2</v>
      </c>
      <c r="X36" s="6">
        <f t="shared" si="26"/>
        <v>-8.0106739879650224E-2</v>
      </c>
      <c r="Y36" s="6">
        <f t="shared" si="26"/>
        <v>2.369512886859293E-2</v>
      </c>
      <c r="Z36" s="6"/>
      <c r="AB36" t="s">
        <v>7</v>
      </c>
      <c r="AD36" s="6"/>
      <c r="AE36" s="6"/>
      <c r="AF36" s="6">
        <f t="shared" si="11"/>
        <v>-0.10074535791775674</v>
      </c>
      <c r="AG36" s="6">
        <f t="shared" si="12"/>
        <v>-3.988002847891492E-2</v>
      </c>
      <c r="AH36" s="6"/>
    </row>
    <row r="37" spans="3:34" x14ac:dyDescent="0.2">
      <c r="C37" t="s">
        <v>8</v>
      </c>
      <c r="E37" s="6">
        <f t="shared" si="14"/>
        <v>-2.8029874488933793E-2</v>
      </c>
      <c r="F37" s="6">
        <f t="shared" si="14"/>
        <v>-1.6866046211144625E-2</v>
      </c>
      <c r="G37" s="6">
        <f t="shared" si="14"/>
        <v>-0.20000393375980763</v>
      </c>
      <c r="H37" s="6">
        <f t="shared" si="14"/>
        <v>9.3654736869952515E-4</v>
      </c>
      <c r="I37" s="6"/>
      <c r="K37" t="s">
        <v>8</v>
      </c>
      <c r="M37" s="6">
        <f t="shared" ref="M37:P37" si="27">+M23/L23-1</f>
        <v>5.2742655195364918E-2</v>
      </c>
      <c r="N37" s="6">
        <f t="shared" si="27"/>
        <v>-3.3610979347593828E-2</v>
      </c>
      <c r="O37" s="6">
        <f t="shared" si="27"/>
        <v>-0.15221834579561444</v>
      </c>
      <c r="P37" s="6">
        <f t="shared" si="27"/>
        <v>5.565715708604646E-2</v>
      </c>
      <c r="Q37" s="6"/>
      <c r="R37" s="6"/>
      <c r="T37" t="s">
        <v>8</v>
      </c>
      <c r="V37" s="6">
        <f t="shared" ref="V37:Y37" si="28">+V23/U23-1</f>
        <v>4.6835522175552535E-2</v>
      </c>
      <c r="W37" s="6">
        <f t="shared" si="28"/>
        <v>-4.4180879903246706E-2</v>
      </c>
      <c r="X37" s="6">
        <f t="shared" si="28"/>
        <v>-0.15778948054352748</v>
      </c>
      <c r="Y37" s="6">
        <f t="shared" si="28"/>
        <v>6.4057329956756393E-2</v>
      </c>
      <c r="Z37" s="6"/>
      <c r="AB37" t="s">
        <v>8</v>
      </c>
      <c r="AD37" s="6"/>
      <c r="AE37" s="6"/>
      <c r="AF37" s="6">
        <f t="shared" si="11"/>
        <v>-0.1091574898981359</v>
      </c>
      <c r="AG37" s="6">
        <f t="shared" si="12"/>
        <v>-6.2280181676239721E-3</v>
      </c>
      <c r="AH37" s="6"/>
    </row>
    <row r="38" spans="3:34" x14ac:dyDescent="0.2">
      <c r="C38" t="s">
        <v>9</v>
      </c>
      <c r="E38" s="6">
        <f t="shared" si="14"/>
        <v>-7.3226096150452058E-2</v>
      </c>
      <c r="F38" s="6">
        <f t="shared" si="14"/>
        <v>-2.8165384146330519E-2</v>
      </c>
      <c r="G38" s="6">
        <f t="shared" si="14"/>
        <v>-0.13374788190851328</v>
      </c>
      <c r="H38" s="6">
        <f t="shared" si="14"/>
        <v>-4.727480946770013E-2</v>
      </c>
      <c r="I38" s="6"/>
      <c r="K38" t="s">
        <v>9</v>
      </c>
      <c r="M38" s="6">
        <f t="shared" ref="M38:P38" si="29">+M24/L24-1</f>
        <v>2.7277350332618688E-2</v>
      </c>
      <c r="N38" s="6">
        <f t="shared" si="29"/>
        <v>-4.7196949145546063E-2</v>
      </c>
      <c r="O38" s="6">
        <f t="shared" si="29"/>
        <v>-0.10644178572967933</v>
      </c>
      <c r="P38" s="6">
        <f t="shared" si="29"/>
        <v>2.30210536911577E-2</v>
      </c>
      <c r="Q38" s="6"/>
      <c r="R38" s="6"/>
      <c r="T38" t="s">
        <v>9</v>
      </c>
      <c r="V38" s="6">
        <f t="shared" ref="V38:Y38" si="30">+V24/U24-1</f>
        <v>2.1513107830704481E-2</v>
      </c>
      <c r="W38" s="6">
        <f t="shared" si="30"/>
        <v>-5.7618252866334929E-2</v>
      </c>
      <c r="X38" s="6">
        <f t="shared" si="30"/>
        <v>-0.11231373777312892</v>
      </c>
      <c r="Y38" s="6">
        <f t="shared" si="30"/>
        <v>3.1161531538248299E-2</v>
      </c>
      <c r="Z38" s="6"/>
      <c r="AB38" t="s">
        <v>9</v>
      </c>
      <c r="AD38" s="6"/>
      <c r="AE38" s="6"/>
      <c r="AF38" s="6">
        <f t="shared" si="11"/>
        <v>-9.7043503018616417E-2</v>
      </c>
      <c r="AG38" s="6">
        <f t="shared" si="12"/>
        <v>-4.6450648470229394E-2</v>
      </c>
      <c r="AH38" s="6"/>
    </row>
    <row r="39" spans="3:34" x14ac:dyDescent="0.2">
      <c r="C39" t="s">
        <v>10</v>
      </c>
      <c r="E39" s="6">
        <f t="shared" si="14"/>
        <v>-0.16866710571288057</v>
      </c>
      <c r="F39" s="6">
        <f t="shared" si="14"/>
        <v>0.10428963080175135</v>
      </c>
      <c r="G39" s="6">
        <f t="shared" si="14"/>
        <v>-0.17534654843068387</v>
      </c>
      <c r="H39" s="6">
        <f t="shared" si="14"/>
        <v>-5.2371977821612958E-2</v>
      </c>
      <c r="I39" s="6"/>
      <c r="K39" t="s">
        <v>10</v>
      </c>
      <c r="M39" s="6">
        <f t="shared" ref="M39:P39" si="31">+M25/L25-1</f>
        <v>-3.4597223540845379E-3</v>
      </c>
      <c r="N39" s="6">
        <f t="shared" si="31"/>
        <v>2.9908823112152483E-3</v>
      </c>
      <c r="O39" s="6">
        <f t="shared" si="31"/>
        <v>-6.2199168993859244E-2</v>
      </c>
      <c r="P39" s="6">
        <f t="shared" si="31"/>
        <v>1.7186611769550275E-2</v>
      </c>
      <c r="Q39" s="6"/>
      <c r="R39" s="6"/>
      <c r="T39" t="s">
        <v>10</v>
      </c>
      <c r="V39" s="6">
        <f t="shared" ref="V39:Y39" si="32">+V25/U25-1</f>
        <v>-9.0514934774487132E-3</v>
      </c>
      <c r="W39" s="6">
        <f t="shared" si="32"/>
        <v>-7.9793518881541292E-3</v>
      </c>
      <c r="X39" s="6">
        <f t="shared" si="32"/>
        <v>-6.8361858137142462E-2</v>
      </c>
      <c r="Y39" s="6">
        <f t="shared" si="32"/>
        <v>2.5280663255187408E-2</v>
      </c>
      <c r="Z39" s="6"/>
      <c r="AB39" t="s">
        <v>10</v>
      </c>
      <c r="AD39" s="6"/>
      <c r="AE39" s="6"/>
      <c r="AF39" s="6">
        <f t="shared" si="11"/>
        <v>-9.7829220259080363E-2</v>
      </c>
      <c r="AG39" s="6">
        <f t="shared" si="12"/>
        <v>-6.6481173976450036E-2</v>
      </c>
      <c r="AH39" s="6"/>
    </row>
    <row r="40" spans="3:34" x14ac:dyDescent="0.2">
      <c r="C40" t="s">
        <v>11</v>
      </c>
      <c r="E40" s="6">
        <f t="shared" si="14"/>
        <v>-0.14023750191894713</v>
      </c>
      <c r="F40" s="6">
        <f t="shared" si="14"/>
        <v>-5.4028019457996734E-4</v>
      </c>
      <c r="G40" s="6">
        <f t="shared" si="14"/>
        <v>-0.15584368788280922</v>
      </c>
      <c r="H40" s="6">
        <f t="shared" si="14"/>
        <v>-9.0916866016479414E-3</v>
      </c>
      <c r="I40" s="6"/>
      <c r="K40" t="s">
        <v>11</v>
      </c>
      <c r="M40" s="6">
        <f t="shared" ref="M40:P40" si="33">+M26/L26-1</f>
        <v>-1.9587407065847162E-2</v>
      </c>
      <c r="N40" s="6">
        <f t="shared" si="33"/>
        <v>-4.0280130239150447E-2</v>
      </c>
      <c r="O40" s="6">
        <f t="shared" si="33"/>
        <v>-6.3799111183295509E-2</v>
      </c>
      <c r="P40" s="6">
        <f t="shared" si="33"/>
        <v>7.4584840886386283E-2</v>
      </c>
      <c r="Q40" s="6"/>
      <c r="R40" s="6"/>
      <c r="T40" t="s">
        <v>11</v>
      </c>
      <c r="V40" s="6">
        <f t="shared" ref="V40:Y40" si="34">+V26/U26-1</f>
        <v>-2.5088682778558136E-2</v>
      </c>
      <c r="W40" s="6">
        <f t="shared" si="34"/>
        <v>-5.0777086814472683E-2</v>
      </c>
      <c r="X40" s="6">
        <f t="shared" si="34"/>
        <v>-6.9951286424228876E-2</v>
      </c>
      <c r="Y40" s="6">
        <f t="shared" si="34"/>
        <v>8.3135626875093571E-2</v>
      </c>
      <c r="Z40" s="6"/>
      <c r="AB40" t="s">
        <v>11</v>
      </c>
      <c r="AD40" s="6"/>
      <c r="AE40" s="6"/>
      <c r="AF40" s="6">
        <f t="shared" si="11"/>
        <v>-0.11470735789419861</v>
      </c>
      <c r="AG40" s="6">
        <f t="shared" si="12"/>
        <v>1.2247000694698418E-3</v>
      </c>
      <c r="AH40" s="6"/>
    </row>
    <row r="41" spans="3:34" x14ac:dyDescent="0.2">
      <c r="C41" t="s">
        <v>12</v>
      </c>
      <c r="E41" s="6">
        <f t="shared" si="14"/>
        <v>-0.13491286689178028</v>
      </c>
      <c r="F41" s="6">
        <f t="shared" si="14"/>
        <v>-3.4518360910126278E-2</v>
      </c>
      <c r="G41" s="6">
        <f t="shared" si="14"/>
        <v>-0.13674983859647627</v>
      </c>
      <c r="H41" s="6">
        <f t="shared" si="14"/>
        <v>1.3900082660289748E-2</v>
      </c>
      <c r="I41" s="6"/>
      <c r="K41" t="s">
        <v>12</v>
      </c>
      <c r="M41" s="6">
        <f t="shared" ref="M41:P41" si="35">+M27/L27-1</f>
        <v>-1.2466439440640076E-2</v>
      </c>
      <c r="N41" s="6">
        <f t="shared" si="35"/>
        <v>-0.12288742795505503</v>
      </c>
      <c r="O41" s="6">
        <f t="shared" si="35"/>
        <v>8.8065335794220712E-3</v>
      </c>
      <c r="P41" s="6">
        <f t="shared" si="35"/>
        <v>5.7382518719726994E-2</v>
      </c>
      <c r="Q41" s="6"/>
      <c r="R41" s="6"/>
      <c r="T41" t="s">
        <v>12</v>
      </c>
      <c r="V41" s="6">
        <f t="shared" ref="V41:Y41" si="36">+V27/U27-1</f>
        <v>-1.8007672214826909E-2</v>
      </c>
      <c r="W41" s="6">
        <f t="shared" si="36"/>
        <v>-0.13248086544710069</v>
      </c>
      <c r="X41" s="6">
        <f t="shared" si="36"/>
        <v>2.1772356873599463E-3</v>
      </c>
      <c r="Y41" s="6">
        <f t="shared" si="36"/>
        <v>6.5796420797774813E-2</v>
      </c>
      <c r="Z41" s="6"/>
      <c r="AB41" t="s">
        <v>12</v>
      </c>
      <c r="AD41" s="6"/>
      <c r="AE41" s="6"/>
      <c r="AF41" s="6">
        <f t="shared" si="11"/>
        <v>-5.2986438277922709E-2</v>
      </c>
      <c r="AG41" s="6">
        <f t="shared" si="12"/>
        <v>-1.6266018267041993E-2</v>
      </c>
      <c r="AH41" s="6"/>
    </row>
    <row r="43" spans="3:34" x14ac:dyDescent="0.2">
      <c r="C43" t="s">
        <v>27</v>
      </c>
      <c r="K43" t="s">
        <v>27</v>
      </c>
      <c r="T43" t="s">
        <v>27</v>
      </c>
      <c r="AB43" t="s">
        <v>27</v>
      </c>
    </row>
    <row r="44" spans="3:34" x14ac:dyDescent="0.2">
      <c r="C44" t="s">
        <v>1</v>
      </c>
      <c r="E44" s="6">
        <f>+E16/D27-1</f>
        <v>7.735896951521859E-2</v>
      </c>
      <c r="F44" s="6">
        <f t="shared" ref="F44:I44" si="37">+F16/E27-1</f>
        <v>0.16687468396497129</v>
      </c>
      <c r="G44" s="6">
        <f t="shared" si="37"/>
        <v>-9.5875929162258067E-2</v>
      </c>
      <c r="H44" s="6">
        <f t="shared" si="37"/>
        <v>0.10809917257696733</v>
      </c>
      <c r="I44" s="6">
        <f t="shared" si="37"/>
        <v>5.0574035985357702E-2</v>
      </c>
      <c r="K44" t="s">
        <v>1</v>
      </c>
      <c r="M44" s="6">
        <f>+M16/L27-1</f>
        <v>9.3474689136573419E-2</v>
      </c>
      <c r="N44" s="6">
        <f t="shared" ref="N44:Q44" si="38">+N16/M27-1</f>
        <v>6.7634481761017939E-2</v>
      </c>
      <c r="O44" s="6">
        <f t="shared" si="38"/>
        <v>0.21867593773020744</v>
      </c>
      <c r="P44" s="6">
        <f t="shared" si="38"/>
        <v>0.1964113134988652</v>
      </c>
      <c r="Q44" s="6">
        <f t="shared" si="38"/>
        <v>7.7452278687931697E-2</v>
      </c>
      <c r="R44" s="6"/>
      <c r="T44" t="s">
        <v>1</v>
      </c>
      <c r="V44" s="6">
        <f>+V16/U27-1</f>
        <v>8.7339001168910579E-2</v>
      </c>
      <c r="W44" s="6">
        <f t="shared" ref="W44:Z44" si="39">+W16/V27-1</f>
        <v>5.5957206811865889E-2</v>
      </c>
      <c r="X44" s="6">
        <f t="shared" si="39"/>
        <v>0.210667498494157</v>
      </c>
      <c r="Y44" s="6">
        <f t="shared" si="39"/>
        <v>0.20593150837501706</v>
      </c>
      <c r="Z44" s="6">
        <f t="shared" si="39"/>
        <v>9.0079380806294074E-2</v>
      </c>
      <c r="AB44" t="s">
        <v>1</v>
      </c>
      <c r="AD44" s="6"/>
      <c r="AE44" s="6"/>
      <c r="AF44" s="6">
        <f t="shared" ref="AF44" si="40">+AF16/AE27-1</f>
        <v>-5.1173551004650708E-2</v>
      </c>
      <c r="AG44" s="6">
        <f t="shared" ref="AG44" si="41">+AG16/AF27-1</f>
        <v>6.2646264489548908E-2</v>
      </c>
      <c r="AH44" s="6">
        <f t="shared" ref="AH44" si="42">+AH16/AG27-1</f>
        <v>4.6878865660564095E-2</v>
      </c>
    </row>
    <row r="45" spans="3:34" x14ac:dyDescent="0.2">
      <c r="C45" t="s">
        <v>2</v>
      </c>
      <c r="D45" s="6">
        <f>+D17/D16-1</f>
        <v>-7.2003215635270346E-2</v>
      </c>
      <c r="E45" s="6">
        <f>+E17/E16-1</f>
        <v>-7.486230734079391E-2</v>
      </c>
      <c r="F45" s="6">
        <f t="shared" ref="F45:H55" si="43">+F17/F16-1</f>
        <v>-0.12902476875823632</v>
      </c>
      <c r="G45" s="6">
        <f t="shared" si="43"/>
        <v>2.6005317608876366E-2</v>
      </c>
      <c r="H45" s="6">
        <f t="shared" si="43"/>
        <v>-4.7460056515753024E-2</v>
      </c>
      <c r="I45" s="6"/>
      <c r="K45" t="s">
        <v>2</v>
      </c>
      <c r="L45" s="6">
        <f>+L17/L16-1</f>
        <v>0.12010145590263255</v>
      </c>
      <c r="M45" s="6">
        <f>+M17/M16-1</f>
        <v>0.13359605741659752</v>
      </c>
      <c r="N45" s="6">
        <f t="shared" ref="N45:P45" si="44">+N17/N16-1</f>
        <v>9.3757096574579313E-2</v>
      </c>
      <c r="O45" s="6">
        <f t="shared" si="44"/>
        <v>1.9433948219205188E-2</v>
      </c>
      <c r="P45" s="6">
        <f t="shared" si="44"/>
        <v>1.5850894332583465E-2</v>
      </c>
      <c r="Q45" s="6"/>
      <c r="R45" s="6"/>
      <c r="T45" t="s">
        <v>2</v>
      </c>
      <c r="U45" s="6">
        <f>+U17/U16-1</f>
        <v>0.12010145590263255</v>
      </c>
      <c r="V45" s="6">
        <f>+V17/V16-1</f>
        <v>0.13359605741659752</v>
      </c>
      <c r="W45" s="6">
        <f t="shared" ref="W45:Y45" si="45">+W17/W16-1</f>
        <v>9.3757096574579091E-2</v>
      </c>
      <c r="X45" s="6">
        <f t="shared" si="45"/>
        <v>1.9433948219205188E-2</v>
      </c>
      <c r="Y45" s="6">
        <f t="shared" si="45"/>
        <v>1.5850894332583465E-2</v>
      </c>
      <c r="Z45" s="6"/>
      <c r="AB45" t="s">
        <v>2</v>
      </c>
      <c r="AC45" s="6"/>
      <c r="AD45" s="6"/>
      <c r="AE45" s="6">
        <f t="shared" ref="AE45:AG45" si="46">+AE17/AE16-1</f>
        <v>-0.10905085424848882</v>
      </c>
      <c r="AF45" s="6">
        <f t="shared" si="46"/>
        <v>3.1975702625889779E-2</v>
      </c>
      <c r="AG45" s="6">
        <f t="shared" si="46"/>
        <v>-3.3933678596274275E-2</v>
      </c>
      <c r="AH45" s="6"/>
    </row>
    <row r="46" spans="3:34" x14ac:dyDescent="0.2">
      <c r="C46" t="s">
        <v>3</v>
      </c>
      <c r="D46" s="6">
        <f t="shared" ref="D46:E55" si="47">+D18/D17-1</f>
        <v>0.26033833009768337</v>
      </c>
      <c r="E46" s="6">
        <f t="shared" si="47"/>
        <v>3.8647088710834776E-2</v>
      </c>
      <c r="F46" s="6">
        <f t="shared" si="43"/>
        <v>0.43853457476601632</v>
      </c>
      <c r="G46" s="6">
        <f t="shared" si="43"/>
        <v>0.22327629786857095</v>
      </c>
      <c r="H46" s="6">
        <f t="shared" si="43"/>
        <v>0.13048293157013946</v>
      </c>
      <c r="I46" s="6"/>
      <c r="K46" t="s">
        <v>3</v>
      </c>
      <c r="L46" s="6">
        <f t="shared" ref="L46:P46" si="48">+L18/L17-1</f>
        <v>8.9106790455034446E-2</v>
      </c>
      <c r="M46" s="6">
        <f t="shared" si="48"/>
        <v>-0.51283776066151376</v>
      </c>
      <c r="N46" s="6">
        <f t="shared" si="48"/>
        <v>0.19791191976784162</v>
      </c>
      <c r="O46" s="6">
        <f t="shared" si="48"/>
        <v>0.1121194760762525</v>
      </c>
      <c r="P46" s="6">
        <f t="shared" si="48"/>
        <v>5.032807636065284E-2</v>
      </c>
      <c r="Q46" s="6"/>
      <c r="R46" s="6"/>
      <c r="T46" t="s">
        <v>3</v>
      </c>
      <c r="U46" s="6">
        <f t="shared" ref="U46:Y46" si="49">+U18/U17-1</f>
        <v>8.9106790455034446E-2</v>
      </c>
      <c r="V46" s="6">
        <f t="shared" si="49"/>
        <v>-0.51283776066151376</v>
      </c>
      <c r="W46" s="6">
        <f t="shared" si="49"/>
        <v>0.19791191976784184</v>
      </c>
      <c r="X46" s="6">
        <f t="shared" si="49"/>
        <v>0.11211947607625272</v>
      </c>
      <c r="Y46" s="6">
        <f t="shared" si="49"/>
        <v>5.032807636065284E-2</v>
      </c>
      <c r="Z46" s="6"/>
      <c r="AB46" t="s">
        <v>3</v>
      </c>
      <c r="AC46" s="6"/>
      <c r="AD46" s="6"/>
      <c r="AE46" s="6">
        <f t="shared" ref="AE46:AG46" si="50">+AE18/AE17-1</f>
        <v>0.44002839779396608</v>
      </c>
      <c r="AF46" s="6">
        <f t="shared" si="50"/>
        <v>0.22862268815646125</v>
      </c>
      <c r="AG46" s="6">
        <f t="shared" si="50"/>
        <v>0.11261135114951726</v>
      </c>
      <c r="AH46" s="6"/>
    </row>
    <row r="47" spans="3:34" x14ac:dyDescent="0.2">
      <c r="C47" t="s">
        <v>4</v>
      </c>
      <c r="D47" s="6">
        <f t="shared" si="47"/>
        <v>-0.11338716713108565</v>
      </c>
      <c r="E47" s="6">
        <f t="shared" si="47"/>
        <v>-0.43528345719009032</v>
      </c>
      <c r="F47" s="6">
        <f t="shared" si="43"/>
        <v>-8.3763602617566213E-2</v>
      </c>
      <c r="G47" s="6">
        <f t="shared" si="43"/>
        <v>-0.10076146540942377</v>
      </c>
      <c r="H47" s="6">
        <f t="shared" si="43"/>
        <v>-8.9817158135986119E-2</v>
      </c>
      <c r="I47" s="6"/>
      <c r="K47" t="s">
        <v>4</v>
      </c>
      <c r="L47" s="6">
        <f t="shared" ref="L47:P47" si="51">+L19/L18-1</f>
        <v>-2.7775135698949738E-2</v>
      </c>
      <c r="M47" s="6">
        <f t="shared" si="51"/>
        <v>0.20969031978632802</v>
      </c>
      <c r="N47" s="6">
        <f t="shared" si="51"/>
        <v>-2.6929923646569764E-2</v>
      </c>
      <c r="O47" s="6">
        <f t="shared" si="51"/>
        <v>-9.9487841329443105E-2</v>
      </c>
      <c r="P47" s="6">
        <f t="shared" si="51"/>
        <v>2.0962702173973335E-2</v>
      </c>
      <c r="Q47" s="6"/>
      <c r="R47" s="6"/>
      <c r="T47" t="s">
        <v>4</v>
      </c>
      <c r="U47" s="6">
        <f t="shared" ref="U47:Y47" si="52">+U19/U18-1</f>
        <v>-2.7775135698949738E-2</v>
      </c>
      <c r="V47" s="6">
        <f t="shared" si="52"/>
        <v>0.20969031978632802</v>
      </c>
      <c r="W47" s="6">
        <f t="shared" si="52"/>
        <v>-2.6929923646569764E-2</v>
      </c>
      <c r="X47" s="6">
        <f t="shared" si="52"/>
        <v>-9.9487841329443216E-2</v>
      </c>
      <c r="Y47" s="6">
        <f t="shared" si="52"/>
        <v>2.0962702173973558E-2</v>
      </c>
      <c r="Z47" s="6"/>
      <c r="AB47" t="s">
        <v>4</v>
      </c>
      <c r="AC47" s="6"/>
      <c r="AD47" s="6"/>
      <c r="AE47" s="6">
        <f t="shared" ref="AE47:AG47" si="53">+AE19/AE18-1</f>
        <v>-0.12108081901900658</v>
      </c>
      <c r="AF47" s="6">
        <f t="shared" si="53"/>
        <v>-0.1139006102000153</v>
      </c>
      <c r="AG47" s="6">
        <f t="shared" si="53"/>
        <v>-7.7124888049887264E-2</v>
      </c>
      <c r="AH47" s="6"/>
    </row>
    <row r="48" spans="3:34" x14ac:dyDescent="0.2">
      <c r="C48" t="s">
        <v>5</v>
      </c>
      <c r="D48" s="6">
        <f t="shared" si="47"/>
        <v>1.0120172321224974E-2</v>
      </c>
      <c r="E48" s="6">
        <f t="shared" si="47"/>
        <v>0.82070579835058766</v>
      </c>
      <c r="F48" s="6">
        <f t="shared" si="43"/>
        <v>-3.7638555024659626E-2</v>
      </c>
      <c r="G48" s="6">
        <f t="shared" si="43"/>
        <v>5.7185539781349881E-2</v>
      </c>
      <c r="H48" s="6">
        <f t="shared" si="43"/>
        <v>9.374294758058177E-3</v>
      </c>
      <c r="I48" s="6"/>
      <c r="K48" t="s">
        <v>5</v>
      </c>
      <c r="L48" s="6">
        <f t="shared" ref="L48:P48" si="54">+L20/L19-1</f>
        <v>-4.4799699688311212E-2</v>
      </c>
      <c r="M48" s="6">
        <f t="shared" si="54"/>
        <v>0.64359750421295336</v>
      </c>
      <c r="N48" s="6">
        <f t="shared" si="54"/>
        <v>-3.1864060421446516E-2</v>
      </c>
      <c r="O48" s="6">
        <f t="shared" si="54"/>
        <v>4.8489656689787441E-2</v>
      </c>
      <c r="P48" s="6">
        <f t="shared" si="54"/>
        <v>-9.46472321157521E-2</v>
      </c>
      <c r="Q48" s="6"/>
      <c r="R48" s="6"/>
      <c r="T48" t="s">
        <v>5</v>
      </c>
      <c r="U48" s="6">
        <f t="shared" ref="U48:Y48" si="55">+U20/U19-1</f>
        <v>-4.4799699688311212E-2</v>
      </c>
      <c r="V48" s="6">
        <f t="shared" si="55"/>
        <v>0.64359750421295336</v>
      </c>
      <c r="W48" s="6">
        <f t="shared" si="55"/>
        <v>-3.1864060421446516E-2</v>
      </c>
      <c r="X48" s="6">
        <f t="shared" si="55"/>
        <v>4.8489656689787441E-2</v>
      </c>
      <c r="Y48" s="6">
        <f t="shared" si="55"/>
        <v>-9.4647232115752211E-2</v>
      </c>
      <c r="Z48" s="6"/>
      <c r="AB48" t="s">
        <v>5</v>
      </c>
      <c r="AC48" s="6"/>
      <c r="AD48" s="6"/>
      <c r="AE48" s="6">
        <f t="shared" ref="AE48:AG48" si="56">+AE20/AE19-1</f>
        <v>-4.881635553528052E-3</v>
      </c>
      <c r="AF48" s="6">
        <f t="shared" si="56"/>
        <v>6.3012363963630413E-2</v>
      </c>
      <c r="AG48" s="6">
        <f t="shared" si="56"/>
        <v>7.3681780137955233E-3</v>
      </c>
      <c r="AH48" s="6"/>
    </row>
    <row r="49" spans="3:34" x14ac:dyDescent="0.2">
      <c r="C49" t="s">
        <v>6</v>
      </c>
      <c r="D49" s="6">
        <f t="shared" si="47"/>
        <v>-1.7247861580428903E-2</v>
      </c>
      <c r="E49" s="6">
        <f t="shared" si="47"/>
        <v>0.10707504329755446</v>
      </c>
      <c r="F49" s="6">
        <f t="shared" si="43"/>
        <v>-7.7927610457844909E-2</v>
      </c>
      <c r="G49" s="6">
        <f t="shared" si="43"/>
        <v>-0.10662400592030119</v>
      </c>
      <c r="H49" s="6">
        <f t="shared" si="43"/>
        <v>-1.9253716265484333E-2</v>
      </c>
      <c r="I49" s="6"/>
      <c r="K49" t="s">
        <v>6</v>
      </c>
      <c r="L49" s="6">
        <f t="shared" ref="L49:P49" si="57">+L21/L20-1</f>
        <v>-4.108070940614772E-2</v>
      </c>
      <c r="M49" s="6">
        <f t="shared" si="57"/>
        <v>4.7148430113860718E-2</v>
      </c>
      <c r="N49" s="6">
        <f t="shared" si="57"/>
        <v>-0.11013623541530382</v>
      </c>
      <c r="O49" s="6">
        <f t="shared" si="57"/>
        <v>-9.7072263811482484E-2</v>
      </c>
      <c r="P49" s="6">
        <f t="shared" si="57"/>
        <v>-1.8614209543780236E-3</v>
      </c>
      <c r="Q49" s="6"/>
      <c r="R49" s="6"/>
      <c r="T49" t="s">
        <v>6</v>
      </c>
      <c r="U49" s="6">
        <f t="shared" ref="U49:Y49" si="58">+U21/U20-1</f>
        <v>-4.108070940614772E-2</v>
      </c>
      <c r="V49" s="6">
        <f t="shared" si="58"/>
        <v>4.7148430113860718E-2</v>
      </c>
      <c r="W49" s="6">
        <f t="shared" si="58"/>
        <v>-0.11013623541530371</v>
      </c>
      <c r="X49" s="6">
        <f t="shared" si="58"/>
        <v>-9.7072263811482484E-2</v>
      </c>
      <c r="Y49" s="6">
        <f t="shared" si="58"/>
        <v>-1.8614209543780236E-3</v>
      </c>
      <c r="Z49" s="6"/>
      <c r="AB49" t="s">
        <v>6</v>
      </c>
      <c r="AC49" s="6"/>
      <c r="AD49" s="6"/>
      <c r="AE49" s="6">
        <f t="shared" ref="AE49:AG49" si="59">+AE21/AE20-1</f>
        <v>-5.7376529791924646E-2</v>
      </c>
      <c r="AF49" s="6">
        <f t="shared" si="59"/>
        <v>-7.8877534740959487E-2</v>
      </c>
      <c r="AG49" s="6">
        <f t="shared" si="59"/>
        <v>-2.5369367098037054E-3</v>
      </c>
      <c r="AH49" s="6"/>
    </row>
    <row r="50" spans="3:34" x14ac:dyDescent="0.2">
      <c r="C50" t="s">
        <v>7</v>
      </c>
      <c r="D50" s="6">
        <f t="shared" si="47"/>
        <v>1.2095980123418393E-2</v>
      </c>
      <c r="E50" s="6">
        <f t="shared" si="47"/>
        <v>-6.1054067475948881E-2</v>
      </c>
      <c r="F50" s="6">
        <f t="shared" si="43"/>
        <v>2.7535690006168512E-3</v>
      </c>
      <c r="G50" s="6">
        <f t="shared" si="43"/>
        <v>1.8672288762277445E-2</v>
      </c>
      <c r="H50" s="6">
        <f t="shared" si="43"/>
        <v>3.7890390761090798E-2</v>
      </c>
      <c r="I50" s="6"/>
      <c r="K50" t="s">
        <v>7</v>
      </c>
      <c r="L50" s="6">
        <f t="shared" ref="L50:P50" si="60">+L22/L21-1</f>
        <v>8.9016925516802736E-3</v>
      </c>
      <c r="M50" s="6">
        <f t="shared" si="60"/>
        <v>5.8064140329854963E-2</v>
      </c>
      <c r="N50" s="6">
        <f t="shared" si="60"/>
        <v>5.3447968931565004E-2</v>
      </c>
      <c r="O50" s="6">
        <f t="shared" si="60"/>
        <v>0.10719824390872801</v>
      </c>
      <c r="P50" s="6">
        <f t="shared" si="60"/>
        <v>0.11480139133538181</v>
      </c>
      <c r="Q50" s="6"/>
      <c r="R50" s="6"/>
      <c r="T50" t="s">
        <v>7</v>
      </c>
      <c r="U50" s="6">
        <f t="shared" ref="U50:Y50" si="61">+U22/U21-1</f>
        <v>8.9016925516804957E-3</v>
      </c>
      <c r="V50" s="6">
        <f t="shared" si="61"/>
        <v>5.8064140329854963E-2</v>
      </c>
      <c r="W50" s="6">
        <f t="shared" si="61"/>
        <v>5.3447968931565004E-2</v>
      </c>
      <c r="X50" s="6">
        <f t="shared" si="61"/>
        <v>0.10719824390872823</v>
      </c>
      <c r="Y50" s="6">
        <f t="shared" si="61"/>
        <v>0.11480139133538181</v>
      </c>
      <c r="Z50" s="6"/>
      <c r="AB50" t="s">
        <v>7</v>
      </c>
      <c r="AC50" s="6"/>
      <c r="AD50" s="6"/>
      <c r="AE50" s="6">
        <f t="shared" ref="AE50:AG50" si="62">+AE22/AE21-1</f>
        <v>-4.6830026772040179E-2</v>
      </c>
      <c r="AF50" s="6">
        <f t="shared" si="62"/>
        <v>1.183971735935252E-2</v>
      </c>
      <c r="AG50" s="6">
        <f t="shared" si="62"/>
        <v>1.0943323064992239E-2</v>
      </c>
      <c r="AH50" s="6"/>
    </row>
    <row r="51" spans="3:34" x14ac:dyDescent="0.2">
      <c r="C51" t="s">
        <v>8</v>
      </c>
      <c r="D51" s="6">
        <f t="shared" si="47"/>
        <v>2.7511147727936835E-2</v>
      </c>
      <c r="E51" s="6">
        <f t="shared" si="47"/>
        <v>-3.3724549057939646E-2</v>
      </c>
      <c r="F51" s="6">
        <f t="shared" si="43"/>
        <v>1.9345050666971897E-2</v>
      </c>
      <c r="G51" s="6">
        <f t="shared" si="43"/>
        <v>2.5470731451339379E-2</v>
      </c>
      <c r="H51" s="6">
        <f t="shared" si="43"/>
        <v>4.6105204922212817E-2</v>
      </c>
      <c r="I51" s="6"/>
      <c r="K51" t="s">
        <v>8</v>
      </c>
      <c r="L51" s="6">
        <f t="shared" ref="L51:P51" si="63">+L23/L22-1</f>
        <v>1.8691580447396605E-2</v>
      </c>
      <c r="M51" s="6">
        <f t="shared" si="63"/>
        <v>-6.3318804767215298E-2</v>
      </c>
      <c r="N51" s="6">
        <f t="shared" si="63"/>
        <v>-1.2954688535524062E-2</v>
      </c>
      <c r="O51" s="6">
        <f t="shared" si="63"/>
        <v>-9.6308256039605022E-2</v>
      </c>
      <c r="P51" s="6">
        <f t="shared" si="63"/>
        <v>-6.067754249722912E-2</v>
      </c>
      <c r="Q51" s="6"/>
      <c r="R51" s="6"/>
      <c r="T51" t="s">
        <v>8</v>
      </c>
      <c r="U51" s="6">
        <f t="shared" ref="U51:Y51" si="64">+U23/U22-1</f>
        <v>1.8691580447396605E-2</v>
      </c>
      <c r="V51" s="6">
        <f t="shared" si="64"/>
        <v>-6.3318804767215298E-2</v>
      </c>
      <c r="W51" s="6">
        <f t="shared" si="64"/>
        <v>-1.295468853552395E-2</v>
      </c>
      <c r="X51" s="6">
        <f t="shared" si="64"/>
        <v>-9.6308256039605133E-2</v>
      </c>
      <c r="Y51" s="6">
        <f t="shared" si="64"/>
        <v>-6.0677542497229009E-2</v>
      </c>
      <c r="Z51" s="6"/>
      <c r="AB51" t="s">
        <v>8</v>
      </c>
      <c r="AC51" s="6"/>
      <c r="AD51" s="6"/>
      <c r="AE51" s="6">
        <f t="shared" ref="AE51:AG51" si="65">+AE23/AE22-1</f>
        <v>2.6416235237264774E-2</v>
      </c>
      <c r="AF51" s="6">
        <f t="shared" si="65"/>
        <v>1.6814562436747726E-2</v>
      </c>
      <c r="AG51" s="6">
        <f t="shared" si="65"/>
        <v>5.2453706663257327E-2</v>
      </c>
      <c r="AH51" s="6"/>
    </row>
    <row r="52" spans="3:34" x14ac:dyDescent="0.2">
      <c r="C52" t="s">
        <v>9</v>
      </c>
      <c r="D52" s="6">
        <f t="shared" si="47"/>
        <v>-6.7150565392410377E-2</v>
      </c>
      <c r="E52" s="6">
        <f t="shared" si="47"/>
        <v>-0.1105276905907574</v>
      </c>
      <c r="F52" s="6">
        <f t="shared" si="43"/>
        <v>-0.12075055815552038</v>
      </c>
      <c r="G52" s="6">
        <f t="shared" si="43"/>
        <v>-4.7930704324415818E-2</v>
      </c>
      <c r="H52" s="6">
        <f t="shared" si="43"/>
        <v>-9.3788309052168395E-2</v>
      </c>
      <c r="I52" s="6"/>
      <c r="K52" t="s">
        <v>9</v>
      </c>
      <c r="L52" s="6">
        <f t="shared" ref="L52:P52" si="66">+L24/L23-1</f>
        <v>-2.1108425125065833E-2</v>
      </c>
      <c r="M52" s="6">
        <f t="shared" si="66"/>
        <v>-4.4787310234112754E-2</v>
      </c>
      <c r="N52" s="6">
        <f t="shared" si="66"/>
        <v>-5.8216157702825733E-2</v>
      </c>
      <c r="O52" s="6">
        <f t="shared" si="66"/>
        <v>-7.3638841106323794E-3</v>
      </c>
      <c r="P52" s="6">
        <f t="shared" si="66"/>
        <v>-3.8051664413367048E-2</v>
      </c>
      <c r="Q52" s="6"/>
      <c r="R52" s="6"/>
      <c r="T52" t="s">
        <v>9</v>
      </c>
      <c r="U52" s="6">
        <f t="shared" ref="U52:Y52" si="67">+U24/U23-1</f>
        <v>-2.1108425125065722E-2</v>
      </c>
      <c r="V52" s="6">
        <f t="shared" si="67"/>
        <v>-4.4787310234112754E-2</v>
      </c>
      <c r="W52" s="6">
        <f t="shared" si="67"/>
        <v>-5.8216157702825844E-2</v>
      </c>
      <c r="X52" s="6">
        <f t="shared" si="67"/>
        <v>-7.3638841106323794E-3</v>
      </c>
      <c r="Y52" s="6">
        <f t="shared" si="67"/>
        <v>-3.8051664413367159E-2</v>
      </c>
      <c r="Z52" s="6"/>
      <c r="AB52" t="s">
        <v>9</v>
      </c>
      <c r="AC52" s="6"/>
      <c r="AD52" s="6"/>
      <c r="AE52" s="6">
        <f t="shared" ref="AE52:AG52" si="68">+AE24/AE23-1</f>
        <v>-7.6651086424636139E-2</v>
      </c>
      <c r="AF52" s="6">
        <f t="shared" si="68"/>
        <v>-6.4095066143350365E-2</v>
      </c>
      <c r="AG52" s="6">
        <f t="shared" si="68"/>
        <v>-0.10197554460430391</v>
      </c>
      <c r="AH52" s="6"/>
    </row>
    <row r="53" spans="3:34" x14ac:dyDescent="0.2">
      <c r="C53" t="s">
        <v>10</v>
      </c>
      <c r="D53" s="6">
        <f t="shared" si="47"/>
        <v>3.5216952910252841E-2</v>
      </c>
      <c r="E53" s="6">
        <f t="shared" si="47"/>
        <v>-7.1391736319666332E-2</v>
      </c>
      <c r="F53" s="6">
        <f t="shared" si="43"/>
        <v>5.5171795623109254E-2</v>
      </c>
      <c r="G53" s="6">
        <f t="shared" si="43"/>
        <v>4.5009357971825814E-3</v>
      </c>
      <c r="H53" s="6">
        <f t="shared" si="43"/>
        <v>-8.7323760801572003E-4</v>
      </c>
      <c r="I53" s="6"/>
      <c r="K53" t="s">
        <v>10</v>
      </c>
      <c r="L53" s="6">
        <f t="shared" ref="L53:P53" si="69">+L25/L24-1</f>
        <v>-1.9802343370242226E-2</v>
      </c>
      <c r="M53" s="6">
        <f t="shared" si="69"/>
        <v>-4.9130748799807833E-2</v>
      </c>
      <c r="N53" s="6">
        <f t="shared" si="69"/>
        <v>9.5522193029839997E-4</v>
      </c>
      <c r="O53" s="6">
        <f t="shared" si="69"/>
        <v>5.0515370946154992E-2</v>
      </c>
      <c r="P53" s="6">
        <f t="shared" si="69"/>
        <v>4.4524124825240152E-2</v>
      </c>
      <c r="Q53" s="6"/>
      <c r="R53" s="6"/>
      <c r="T53" t="s">
        <v>10</v>
      </c>
      <c r="U53" s="6">
        <f t="shared" ref="U53:Y53" si="70">+U25/U24-1</f>
        <v>-1.9802343370242337E-2</v>
      </c>
      <c r="V53" s="6">
        <f t="shared" si="70"/>
        <v>-4.9130748799807944E-2</v>
      </c>
      <c r="W53" s="6">
        <f t="shared" si="70"/>
        <v>9.5522193029839997E-4</v>
      </c>
      <c r="X53" s="6">
        <f t="shared" si="70"/>
        <v>5.0515370946154992E-2</v>
      </c>
      <c r="Y53" s="6">
        <f t="shared" si="70"/>
        <v>4.4524124825240152E-2</v>
      </c>
      <c r="Z53" s="6"/>
      <c r="AB53" t="s">
        <v>10</v>
      </c>
      <c r="AC53" s="6"/>
      <c r="AD53" s="6"/>
      <c r="AE53" s="6">
        <f t="shared" ref="AE53:AG53" si="71">+AE25/AE24-1</f>
        <v>1.4622656770695075E-2</v>
      </c>
      <c r="AF53" s="6">
        <f t="shared" si="71"/>
        <v>1.3739772028567465E-2</v>
      </c>
      <c r="AG53" s="6">
        <f t="shared" si="71"/>
        <v>-7.555130356623474E-3</v>
      </c>
      <c r="AH53" s="6"/>
    </row>
    <row r="54" spans="3:34" x14ac:dyDescent="0.2">
      <c r="C54" t="s">
        <v>11</v>
      </c>
      <c r="D54" s="6">
        <f t="shared" si="47"/>
        <v>-5.0578607872121872E-2</v>
      </c>
      <c r="E54" s="6">
        <f t="shared" si="47"/>
        <v>-1.8110658874595398E-2</v>
      </c>
      <c r="F54" s="6">
        <f t="shared" si="43"/>
        <v>-0.11132114402937388</v>
      </c>
      <c r="G54" s="6">
        <f t="shared" si="43"/>
        <v>-9.0304097696932706E-2</v>
      </c>
      <c r="H54" s="6">
        <f t="shared" si="43"/>
        <v>-4.8756251229942094E-2</v>
      </c>
      <c r="I54" s="6"/>
      <c r="K54" t="s">
        <v>11</v>
      </c>
      <c r="L54" s="6">
        <f t="shared" ref="L54:P54" si="72">+L26/L25-1</f>
        <v>-0.10310819933876658</v>
      </c>
      <c r="M54" s="6">
        <f t="shared" si="72"/>
        <v>-0.11762320541137494</v>
      </c>
      <c r="N54" s="6">
        <f t="shared" si="72"/>
        <v>-0.15569068740564163</v>
      </c>
      <c r="O54" s="6">
        <f t="shared" si="72"/>
        <v>-0.15713112768410076</v>
      </c>
      <c r="P54" s="6">
        <f t="shared" si="72"/>
        <v>-0.10956937245761944</v>
      </c>
      <c r="Q54" s="6"/>
      <c r="R54" s="6"/>
      <c r="T54" t="s">
        <v>11</v>
      </c>
      <c r="U54" s="6">
        <f t="shared" ref="U54:Y54" si="73">+U26/U25-1</f>
        <v>-0.10310819933876647</v>
      </c>
      <c r="V54" s="6">
        <f t="shared" si="73"/>
        <v>-0.11762320541137494</v>
      </c>
      <c r="W54" s="6">
        <f t="shared" si="73"/>
        <v>-0.15569068740564174</v>
      </c>
      <c r="X54" s="6">
        <f t="shared" si="73"/>
        <v>-0.15713112768410076</v>
      </c>
      <c r="Y54" s="6">
        <f t="shared" si="73"/>
        <v>-0.10956937245761944</v>
      </c>
      <c r="Z54" s="6"/>
      <c r="AB54" t="s">
        <v>11</v>
      </c>
      <c r="AC54" s="6"/>
      <c r="AD54" s="6"/>
      <c r="AE54" s="6">
        <f t="shared" ref="AE54:AG54" si="74">+AE26/AE25-1</f>
        <v>-7.7092718914699376E-2</v>
      </c>
      <c r="AF54" s="6">
        <f t="shared" si="74"/>
        <v>-9.4358802525924101E-2</v>
      </c>
      <c r="AG54" s="6">
        <f t="shared" si="74"/>
        <v>-2.8674825794394176E-2</v>
      </c>
      <c r="AH54" s="6"/>
    </row>
    <row r="55" spans="3:34" x14ac:dyDescent="0.2">
      <c r="C55" t="s">
        <v>12</v>
      </c>
      <c r="D55" s="6">
        <f t="shared" si="47"/>
        <v>-8.4210856264868017E-3</v>
      </c>
      <c r="E55" s="6">
        <f t="shared" si="47"/>
        <v>-2.280092234175024E-3</v>
      </c>
      <c r="F55" s="6">
        <f t="shared" si="43"/>
        <v>-3.6199025519625061E-2</v>
      </c>
      <c r="G55" s="6">
        <f t="shared" si="43"/>
        <v>-1.4398950954531586E-2</v>
      </c>
      <c r="H55" s="6">
        <f t="shared" si="43"/>
        <v>8.4696753326587437E-3</v>
      </c>
      <c r="I55" s="6"/>
      <c r="K55" t="s">
        <v>12</v>
      </c>
      <c r="L55" s="6">
        <f t="shared" ref="L55:P55" si="75">+L27/L26-1</f>
        <v>-1.8226027160274216E-2</v>
      </c>
      <c r="M55" s="6">
        <f t="shared" si="75"/>
        <v>-1.1095171512103152E-2</v>
      </c>
      <c r="N55" s="6">
        <f t="shared" si="75"/>
        <v>-9.6214546606370521E-2</v>
      </c>
      <c r="O55" s="6">
        <f t="shared" si="75"/>
        <v>-2.6122831938433566E-2</v>
      </c>
      <c r="P55" s="6">
        <f t="shared" si="75"/>
        <v>-4.1712991187218385E-2</v>
      </c>
      <c r="Q55" s="6"/>
      <c r="R55" s="6"/>
      <c r="T55" t="s">
        <v>12</v>
      </c>
      <c r="U55" s="6">
        <f t="shared" ref="U55:Y55" si="76">+U27/U26-1</f>
        <v>-1.8226027160274327E-2</v>
      </c>
      <c r="V55" s="6">
        <f t="shared" si="76"/>
        <v>-1.1095171512103152E-2</v>
      </c>
      <c r="W55" s="6">
        <f t="shared" si="76"/>
        <v>-9.6214546606370521E-2</v>
      </c>
      <c r="X55" s="6">
        <f t="shared" si="76"/>
        <v>-2.6122831938433566E-2</v>
      </c>
      <c r="Y55" s="6">
        <f t="shared" si="76"/>
        <v>-4.1712991187218496E-2</v>
      </c>
      <c r="Z55" s="6"/>
      <c r="AB55" t="s">
        <v>12</v>
      </c>
      <c r="AC55" s="6"/>
      <c r="AD55" s="6"/>
      <c r="AE55" s="6">
        <f t="shared" ref="AE55:AG55" si="77">+AE27/AE26-1</f>
        <v>-4.058596141593751E-2</v>
      </c>
      <c r="AF55" s="6">
        <f t="shared" si="77"/>
        <v>2.6302561020349113E-2</v>
      </c>
      <c r="AG55" s="6">
        <f t="shared" si="77"/>
        <v>8.3737494143210078E-3</v>
      </c>
      <c r="AH55" s="6"/>
    </row>
    <row r="62" spans="3:34" x14ac:dyDescent="0.2">
      <c r="J62" t="s">
        <v>26</v>
      </c>
      <c r="P62" t="s">
        <v>27</v>
      </c>
    </row>
    <row r="63" spans="3:34" x14ac:dyDescent="0.2">
      <c r="D63" t="s">
        <v>30</v>
      </c>
      <c r="E63" t="s">
        <v>28</v>
      </c>
      <c r="F63" t="s">
        <v>31</v>
      </c>
      <c r="G63" t="s">
        <v>34</v>
      </c>
      <c r="H63" t="s">
        <v>35</v>
      </c>
      <c r="J63" t="s">
        <v>30</v>
      </c>
      <c r="K63" t="s">
        <v>28</v>
      </c>
      <c r="L63" t="s">
        <v>31</v>
      </c>
      <c r="M63" t="s">
        <v>34</v>
      </c>
      <c r="N63" t="s">
        <v>35</v>
      </c>
      <c r="P63" t="s">
        <v>30</v>
      </c>
      <c r="Q63" t="s">
        <v>28</v>
      </c>
      <c r="R63" t="s">
        <v>31</v>
      </c>
      <c r="S63" t="s">
        <v>34</v>
      </c>
      <c r="T63" t="s">
        <v>35</v>
      </c>
    </row>
    <row r="64" spans="3:34" x14ac:dyDescent="0.2">
      <c r="C64" s="1">
        <v>43466</v>
      </c>
      <c r="D64" s="5">
        <f>+D16</f>
        <v>1798545.5999999999</v>
      </c>
      <c r="E64" s="5">
        <f t="shared" ref="E64:E75" si="78">+L16</f>
        <v>1615370.9715</v>
      </c>
      <c r="F64" s="5">
        <f t="shared" ref="F64:F75" si="79">+U16</f>
        <v>1600030.3165</v>
      </c>
      <c r="H64" s="5">
        <f>+D64</f>
        <v>1798545.5999999999</v>
      </c>
      <c r="I64" s="5"/>
    </row>
    <row r="65" spans="3:20" x14ac:dyDescent="0.2">
      <c r="C65" s="1">
        <v>43497</v>
      </c>
      <c r="D65" s="5">
        <f t="shared" ref="D65:D75" si="80">+D17</f>
        <v>1669044.5333333332</v>
      </c>
      <c r="E65" s="5">
        <f t="shared" si="78"/>
        <v>1809379.3770000001</v>
      </c>
      <c r="F65" s="5">
        <f t="shared" si="79"/>
        <v>1792196.287</v>
      </c>
      <c r="H65" s="5">
        <f t="shared" ref="H65:H99" si="81">+D65</f>
        <v>1669044.5333333332</v>
      </c>
      <c r="I65" s="5"/>
      <c r="P65" s="6">
        <f t="shared" ref="P65:P96" si="82">IFERROR(D65/D64-1,"")</f>
        <v>-7.2003215635270346E-2</v>
      </c>
      <c r="Q65" s="6">
        <f t="shared" ref="Q65:Q96" si="83">IFERROR(E65/E64-1,"")</f>
        <v>0.12010145590263255</v>
      </c>
      <c r="R65" s="6">
        <f t="shared" ref="R65:R96" si="84">IFERROR(F65/F64-1,"")</f>
        <v>0.12010145590263255</v>
      </c>
      <c r="S65" s="6" t="str">
        <f t="shared" ref="S65:S96" si="85">IFERROR(G65/G64-1,"")</f>
        <v/>
      </c>
      <c r="T65" s="6">
        <f t="shared" ref="T65:T96" si="86">IFERROR(H65/H64-1,"")</f>
        <v>-7.2003215635270346E-2</v>
      </c>
    </row>
    <row r="66" spans="3:20" x14ac:dyDescent="0.2">
      <c r="C66" s="1">
        <v>43525</v>
      </c>
      <c r="D66" s="5">
        <f t="shared" si="80"/>
        <v>2103560.8000000003</v>
      </c>
      <c r="E66" s="5">
        <f t="shared" si="78"/>
        <v>1970607.3659999997</v>
      </c>
      <c r="F66" s="5">
        <f t="shared" si="79"/>
        <v>1951893.1459999997</v>
      </c>
      <c r="H66" s="5">
        <f t="shared" si="81"/>
        <v>2103560.8000000003</v>
      </c>
      <c r="I66" s="5"/>
      <c r="P66" s="6">
        <f t="shared" si="82"/>
        <v>0.26033833009768337</v>
      </c>
      <c r="Q66" s="6">
        <f t="shared" si="83"/>
        <v>8.9106790455034446E-2</v>
      </c>
      <c r="R66" s="6">
        <f t="shared" si="84"/>
        <v>8.9106790455034446E-2</v>
      </c>
      <c r="S66" s="6" t="str">
        <f t="shared" si="85"/>
        <v/>
      </c>
      <c r="T66" s="6">
        <f t="shared" si="86"/>
        <v>0.26033833009768337</v>
      </c>
    </row>
    <row r="67" spans="3:20" x14ac:dyDescent="0.2">
      <c r="C67" s="1">
        <v>43556</v>
      </c>
      <c r="D67" s="5">
        <f t="shared" si="80"/>
        <v>1865044</v>
      </c>
      <c r="E67" s="5">
        <f t="shared" si="78"/>
        <v>1915873.4789999998</v>
      </c>
      <c r="F67" s="5">
        <f t="shared" si="79"/>
        <v>1897679.0489999999</v>
      </c>
      <c r="H67" s="5">
        <f t="shared" si="81"/>
        <v>1865044</v>
      </c>
      <c r="I67" s="5"/>
      <c r="P67" s="6">
        <f t="shared" si="82"/>
        <v>-0.11338716713108565</v>
      </c>
      <c r="Q67" s="6">
        <f t="shared" si="83"/>
        <v>-2.7775135698949738E-2</v>
      </c>
      <c r="R67" s="6">
        <f t="shared" si="84"/>
        <v>-2.7775135698949738E-2</v>
      </c>
      <c r="S67" s="6" t="str">
        <f t="shared" si="85"/>
        <v/>
      </c>
      <c r="T67" s="6">
        <f t="shared" si="86"/>
        <v>-0.11338716713108565</v>
      </c>
    </row>
    <row r="68" spans="3:20" x14ac:dyDescent="0.2">
      <c r="C68" s="1">
        <v>43586</v>
      </c>
      <c r="D68" s="5">
        <f t="shared" si="80"/>
        <v>1883918.5666666667</v>
      </c>
      <c r="E68" s="5">
        <f t="shared" si="78"/>
        <v>1830042.9224999999</v>
      </c>
      <c r="F68" s="5">
        <f t="shared" si="79"/>
        <v>1812663.5974999999</v>
      </c>
      <c r="H68" s="5">
        <f t="shared" si="81"/>
        <v>1883918.5666666667</v>
      </c>
      <c r="I68" s="5"/>
      <c r="P68" s="6">
        <f t="shared" si="82"/>
        <v>1.0120172321224974E-2</v>
      </c>
      <c r="Q68" s="6">
        <f t="shared" si="83"/>
        <v>-4.4799699688311212E-2</v>
      </c>
      <c r="R68" s="6">
        <f t="shared" si="84"/>
        <v>-4.4799699688311212E-2</v>
      </c>
      <c r="S68" s="6" t="str">
        <f t="shared" si="85"/>
        <v/>
      </c>
      <c r="T68" s="6">
        <f t="shared" si="86"/>
        <v>1.0120172321224974E-2</v>
      </c>
    </row>
    <row r="69" spans="3:20" x14ac:dyDescent="0.2">
      <c r="C69" s="1">
        <v>43617</v>
      </c>
      <c r="D69" s="5">
        <f t="shared" si="80"/>
        <v>1851425</v>
      </c>
      <c r="E69" s="5">
        <f t="shared" si="78"/>
        <v>1754863.4610000001</v>
      </c>
      <c r="F69" s="5">
        <f t="shared" si="79"/>
        <v>1738198.091</v>
      </c>
      <c r="H69" s="5">
        <f t="shared" si="81"/>
        <v>1851425</v>
      </c>
      <c r="I69" s="5"/>
      <c r="P69" s="6">
        <f t="shared" si="82"/>
        <v>-1.7247861580428903E-2</v>
      </c>
      <c r="Q69" s="6">
        <f t="shared" si="83"/>
        <v>-4.108070940614772E-2</v>
      </c>
      <c r="R69" s="6">
        <f t="shared" si="84"/>
        <v>-4.108070940614772E-2</v>
      </c>
      <c r="S69" s="6" t="str">
        <f t="shared" si="85"/>
        <v/>
      </c>
      <c r="T69" s="6">
        <f t="shared" si="86"/>
        <v>-1.7247861580428903E-2</v>
      </c>
    </row>
    <row r="70" spans="3:20" x14ac:dyDescent="0.2">
      <c r="C70" s="1">
        <v>43647</v>
      </c>
      <c r="D70" s="5">
        <f t="shared" si="80"/>
        <v>1873819.8</v>
      </c>
      <c r="E70" s="5">
        <f t="shared" si="78"/>
        <v>1770484.7159999998</v>
      </c>
      <c r="F70" s="5">
        <f t="shared" si="79"/>
        <v>1753670.9959999998</v>
      </c>
      <c r="H70" s="5">
        <f t="shared" si="81"/>
        <v>1873819.8</v>
      </c>
      <c r="I70" s="5"/>
      <c r="P70" s="6">
        <f t="shared" si="82"/>
        <v>1.2095980123418393E-2</v>
      </c>
      <c r="Q70" s="6">
        <f t="shared" si="83"/>
        <v>8.9016925516802736E-3</v>
      </c>
      <c r="R70" s="6">
        <f t="shared" si="84"/>
        <v>8.9016925516804957E-3</v>
      </c>
      <c r="S70" s="6" t="str">
        <f t="shared" si="85"/>
        <v/>
      </c>
      <c r="T70" s="6">
        <f t="shared" si="86"/>
        <v>1.2095980123418393E-2</v>
      </c>
    </row>
    <row r="71" spans="3:20" x14ac:dyDescent="0.2">
      <c r="C71" s="1">
        <v>43678</v>
      </c>
      <c r="D71" s="5">
        <f t="shared" si="80"/>
        <v>1925370.7333333332</v>
      </c>
      <c r="E71" s="5">
        <f t="shared" si="78"/>
        <v>1803577.8735</v>
      </c>
      <c r="F71" s="5">
        <f t="shared" si="79"/>
        <v>1786449.8784999999</v>
      </c>
      <c r="H71" s="5">
        <f t="shared" si="81"/>
        <v>1925370.7333333332</v>
      </c>
      <c r="I71" s="5"/>
      <c r="P71" s="6">
        <f t="shared" si="82"/>
        <v>2.7511147727936835E-2</v>
      </c>
      <c r="Q71" s="6">
        <f t="shared" si="83"/>
        <v>1.8691580447396605E-2</v>
      </c>
      <c r="R71" s="6">
        <f t="shared" si="84"/>
        <v>1.8691580447396605E-2</v>
      </c>
      <c r="S71" s="6" t="str">
        <f t="shared" si="85"/>
        <v/>
      </c>
      <c r="T71" s="6">
        <f t="shared" si="86"/>
        <v>2.7511147727936835E-2</v>
      </c>
    </row>
    <row r="72" spans="3:20" x14ac:dyDescent="0.2">
      <c r="C72" s="1">
        <v>43709</v>
      </c>
      <c r="D72" s="5">
        <f t="shared" si="80"/>
        <v>1796081</v>
      </c>
      <c r="E72" s="5">
        <f t="shared" si="78"/>
        <v>1765507.1849999998</v>
      </c>
      <c r="F72" s="5">
        <f t="shared" si="79"/>
        <v>1748740.7349999999</v>
      </c>
      <c r="H72" s="5">
        <f t="shared" si="81"/>
        <v>1796081</v>
      </c>
      <c r="I72" s="5"/>
      <c r="P72" s="6">
        <f t="shared" si="82"/>
        <v>-6.7150565392410377E-2</v>
      </c>
      <c r="Q72" s="6">
        <f t="shared" si="83"/>
        <v>-2.1108425125065833E-2</v>
      </c>
      <c r="R72" s="6">
        <f t="shared" si="84"/>
        <v>-2.1108425125065722E-2</v>
      </c>
      <c r="S72" s="6" t="str">
        <f t="shared" si="85"/>
        <v/>
      </c>
      <c r="T72" s="6">
        <f t="shared" si="86"/>
        <v>-6.7150565392410377E-2</v>
      </c>
    </row>
    <row r="73" spans="3:20" x14ac:dyDescent="0.2">
      <c r="C73" s="1">
        <v>43739</v>
      </c>
      <c r="D73" s="5">
        <f t="shared" si="80"/>
        <v>1859333.5</v>
      </c>
      <c r="E73" s="5">
        <f t="shared" si="78"/>
        <v>1730546.0055</v>
      </c>
      <c r="F73" s="5">
        <f t="shared" si="79"/>
        <v>1714111.5704999999</v>
      </c>
      <c r="H73" s="5">
        <f t="shared" si="81"/>
        <v>1859333.5</v>
      </c>
      <c r="I73" s="5"/>
      <c r="P73" s="6">
        <f t="shared" si="82"/>
        <v>3.5216952910252841E-2</v>
      </c>
      <c r="Q73" s="6">
        <f t="shared" si="83"/>
        <v>-1.9802343370242226E-2</v>
      </c>
      <c r="R73" s="6">
        <f t="shared" si="84"/>
        <v>-1.9802343370242337E-2</v>
      </c>
      <c r="S73" s="6" t="str">
        <f t="shared" si="85"/>
        <v/>
      </c>
      <c r="T73" s="6">
        <f t="shared" si="86"/>
        <v>3.5216952910252841E-2</v>
      </c>
    </row>
    <row r="74" spans="3:20" x14ac:dyDescent="0.2">
      <c r="C74" s="1">
        <v>43770</v>
      </c>
      <c r="D74" s="5">
        <f t="shared" si="80"/>
        <v>1765291</v>
      </c>
      <c r="E74" s="5">
        <f t="shared" si="78"/>
        <v>1552112.5229999998</v>
      </c>
      <c r="F74" s="5">
        <f t="shared" si="79"/>
        <v>1537372.6129999999</v>
      </c>
      <c r="H74" s="5">
        <f t="shared" si="81"/>
        <v>1765291</v>
      </c>
      <c r="I74" s="5"/>
      <c r="P74" s="6">
        <f t="shared" si="82"/>
        <v>-5.0578607872121872E-2</v>
      </c>
      <c r="Q74" s="6">
        <f t="shared" si="83"/>
        <v>-0.10310819933876658</v>
      </c>
      <c r="R74" s="6">
        <f t="shared" si="84"/>
        <v>-0.10310819933876647</v>
      </c>
      <c r="S74" s="6" t="str">
        <f t="shared" si="85"/>
        <v/>
      </c>
      <c r="T74" s="6">
        <f t="shared" si="86"/>
        <v>-5.0578607872121872E-2</v>
      </c>
    </row>
    <row r="75" spans="3:20" x14ac:dyDescent="0.2">
      <c r="C75" s="1">
        <v>43800</v>
      </c>
      <c r="D75" s="5">
        <f t="shared" si="80"/>
        <v>1750425.3333333335</v>
      </c>
      <c r="E75" s="5">
        <f t="shared" si="78"/>
        <v>1523823.6780000001</v>
      </c>
      <c r="F75" s="5">
        <f t="shared" si="79"/>
        <v>1509352.4180000001</v>
      </c>
      <c r="H75" s="5">
        <f t="shared" si="81"/>
        <v>1750425.3333333335</v>
      </c>
      <c r="I75" s="5"/>
      <c r="P75" s="6">
        <f t="shared" si="82"/>
        <v>-8.4210856264868017E-3</v>
      </c>
      <c r="Q75" s="6">
        <f t="shared" si="83"/>
        <v>-1.8226027160274216E-2</v>
      </c>
      <c r="R75" s="6">
        <f t="shared" si="84"/>
        <v>-1.8226027160274327E-2</v>
      </c>
      <c r="S75" s="6" t="str">
        <f t="shared" si="85"/>
        <v/>
      </c>
      <c r="T75" s="6">
        <f t="shared" si="86"/>
        <v>-8.4210856264868017E-3</v>
      </c>
    </row>
    <row r="76" spans="3:20" x14ac:dyDescent="0.2">
      <c r="C76" s="1">
        <v>43831</v>
      </c>
      <c r="D76" s="5">
        <f>+E16</f>
        <v>1885836.4333333333</v>
      </c>
      <c r="E76" s="5">
        <f>+M16</f>
        <v>1666262.6225999999</v>
      </c>
      <c r="F76" s="5">
        <f>+V16</f>
        <v>1641177.7505999999</v>
      </c>
      <c r="H76" s="5">
        <f t="shared" si="81"/>
        <v>1885836.4333333333</v>
      </c>
      <c r="I76" s="5"/>
      <c r="J76" s="6">
        <f t="shared" ref="J76:J107" si="87">IFERROR(D76/D64-1,"")</f>
        <v>4.8534122978774352E-2</v>
      </c>
      <c r="K76" s="6">
        <f t="shared" ref="K76:K107" si="88">IFERROR(E76/E64-1,"")</f>
        <v>3.1504621537641553E-2</v>
      </c>
      <c r="L76" s="6">
        <f t="shared" ref="L76:L107" si="89">IFERROR(F76/F64-1,"")</f>
        <v>2.5716659038066414E-2</v>
      </c>
      <c r="M76" s="6" t="str">
        <f t="shared" ref="M76:M107" si="90">IFERROR(G76/G64-1,"")</f>
        <v/>
      </c>
      <c r="N76" s="6">
        <f t="shared" ref="N76:N107" si="91">IFERROR(H76/H64-1,"")</f>
        <v>4.8534122978774352E-2</v>
      </c>
      <c r="O76" s="6"/>
      <c r="P76" s="6">
        <f t="shared" si="82"/>
        <v>7.735896951521859E-2</v>
      </c>
      <c r="Q76" s="6">
        <f t="shared" si="83"/>
        <v>9.3474689136573419E-2</v>
      </c>
      <c r="R76" s="6">
        <f t="shared" si="84"/>
        <v>8.7339001168910579E-2</v>
      </c>
      <c r="S76" s="6" t="str">
        <f t="shared" si="85"/>
        <v/>
      </c>
      <c r="T76" s="6">
        <f t="shared" si="86"/>
        <v>7.735896951521859E-2</v>
      </c>
    </row>
    <row r="77" spans="3:20" x14ac:dyDescent="0.2">
      <c r="C77" s="1">
        <v>43862</v>
      </c>
      <c r="D77" s="5">
        <f t="shared" ref="D77:D87" si="92">+E17</f>
        <v>1744658.3666666667</v>
      </c>
      <c r="E77" s="5">
        <f t="shared" ref="E77:E87" si="93">+M17</f>
        <v>1888868.7395999997</v>
      </c>
      <c r="F77" s="5">
        <f t="shared" ref="F77:F87" si="94">+V17</f>
        <v>1860432.6275999998</v>
      </c>
      <c r="H77" s="5">
        <f t="shared" si="81"/>
        <v>1744658.3666666667</v>
      </c>
      <c r="I77" s="5"/>
      <c r="J77" s="6">
        <f t="shared" si="87"/>
        <v>4.5303664355990092E-2</v>
      </c>
      <c r="K77" s="6">
        <f t="shared" si="88"/>
        <v>4.3931838513488142E-2</v>
      </c>
      <c r="L77" s="6">
        <f t="shared" si="89"/>
        <v>3.8074144609585359E-2</v>
      </c>
      <c r="M77" s="6" t="str">
        <f t="shared" si="90"/>
        <v/>
      </c>
      <c r="N77" s="6">
        <f t="shared" si="91"/>
        <v>4.5303664355990092E-2</v>
      </c>
      <c r="O77" s="6"/>
      <c r="P77" s="6">
        <f t="shared" si="82"/>
        <v>-7.486230734079391E-2</v>
      </c>
      <c r="Q77" s="6">
        <f t="shared" si="83"/>
        <v>0.13359605741659752</v>
      </c>
      <c r="R77" s="6">
        <f t="shared" si="84"/>
        <v>0.13359605741659752</v>
      </c>
      <c r="S77" s="6" t="str">
        <f t="shared" si="85"/>
        <v/>
      </c>
      <c r="T77" s="6">
        <f t="shared" si="86"/>
        <v>-7.486230734079391E-2</v>
      </c>
    </row>
    <row r="78" spans="3:20" x14ac:dyDescent="0.2">
      <c r="C78" s="1">
        <v>43891</v>
      </c>
      <c r="D78" s="5">
        <f t="shared" si="92"/>
        <v>1812084.3333333335</v>
      </c>
      <c r="E78" s="5">
        <f t="shared" si="93"/>
        <v>920185.52499999991</v>
      </c>
      <c r="F78" s="5">
        <f t="shared" si="94"/>
        <v>906332.52499999991</v>
      </c>
      <c r="H78" s="5">
        <f t="shared" si="81"/>
        <v>1812084.3333333335</v>
      </c>
      <c r="I78" s="5"/>
      <c r="J78" s="6">
        <f t="shared" si="87"/>
        <v>-0.13856336677630932</v>
      </c>
      <c r="K78" s="6">
        <f t="shared" si="88"/>
        <v>-0.53304471460095004</v>
      </c>
      <c r="L78" s="6">
        <f t="shared" si="89"/>
        <v>-0.53566488674990209</v>
      </c>
      <c r="M78" s="6" t="str">
        <f t="shared" si="90"/>
        <v/>
      </c>
      <c r="N78" s="6">
        <f t="shared" si="91"/>
        <v>-0.13856336677630932</v>
      </c>
      <c r="O78" s="6"/>
      <c r="P78" s="6">
        <f t="shared" si="82"/>
        <v>3.8647088710834776E-2</v>
      </c>
      <c r="Q78" s="6">
        <f t="shared" si="83"/>
        <v>-0.51283776066151376</v>
      </c>
      <c r="R78" s="6">
        <f t="shared" si="84"/>
        <v>-0.51283776066151376</v>
      </c>
      <c r="S78" s="6" t="str">
        <f t="shared" si="85"/>
        <v/>
      </c>
      <c r="T78" s="6">
        <f t="shared" si="86"/>
        <v>3.8647088710834776E-2</v>
      </c>
    </row>
    <row r="79" spans="3:20" x14ac:dyDescent="0.2">
      <c r="C79" s="1">
        <v>43922</v>
      </c>
      <c r="D79" s="5">
        <f t="shared" si="92"/>
        <v>1023314</v>
      </c>
      <c r="E79" s="5">
        <f t="shared" si="93"/>
        <v>1113139.5220000001</v>
      </c>
      <c r="F79" s="5">
        <f t="shared" si="94"/>
        <v>1096381.682</v>
      </c>
      <c r="H79" s="5">
        <f t="shared" si="81"/>
        <v>1023314</v>
      </c>
      <c r="I79" s="5"/>
      <c r="J79" s="6">
        <f t="shared" si="87"/>
        <v>-0.45131911097003607</v>
      </c>
      <c r="K79" s="6">
        <f t="shared" si="88"/>
        <v>-0.41899111073816364</v>
      </c>
      <c r="L79" s="6">
        <f t="shared" si="89"/>
        <v>-0.42225125867424795</v>
      </c>
      <c r="M79" s="6" t="str">
        <f t="shared" si="90"/>
        <v/>
      </c>
      <c r="N79" s="6">
        <f t="shared" si="91"/>
        <v>-0.45131911097003607</v>
      </c>
      <c r="O79" s="6"/>
      <c r="P79" s="6">
        <f t="shared" si="82"/>
        <v>-0.43528345719009032</v>
      </c>
      <c r="Q79" s="6">
        <f t="shared" si="83"/>
        <v>0.20969031978632802</v>
      </c>
      <c r="R79" s="6">
        <f t="shared" si="84"/>
        <v>0.20969031978632802</v>
      </c>
      <c r="S79" s="6" t="str">
        <f t="shared" si="85"/>
        <v/>
      </c>
      <c r="T79" s="6">
        <f t="shared" si="86"/>
        <v>-0.43528345719009032</v>
      </c>
    </row>
    <row r="80" spans="3:20" x14ac:dyDescent="0.2">
      <c r="C80" s="1">
        <v>43952</v>
      </c>
      <c r="D80" s="5">
        <f t="shared" si="92"/>
        <v>1863153.7333333332</v>
      </c>
      <c r="E80" s="5">
        <f t="shared" si="93"/>
        <v>1829553.3402</v>
      </c>
      <c r="F80" s="5">
        <f t="shared" si="94"/>
        <v>1802010.1961999999</v>
      </c>
      <c r="H80" s="5">
        <f t="shared" si="81"/>
        <v>1863153.7333333332</v>
      </c>
      <c r="I80" s="5"/>
      <c r="J80" s="6">
        <f t="shared" si="87"/>
        <v>-1.1022150161232314E-2</v>
      </c>
      <c r="K80" s="6">
        <f t="shared" si="88"/>
        <v>-2.675250366975801E-4</v>
      </c>
      <c r="L80" s="6">
        <f t="shared" si="89"/>
        <v>-5.8772081674134391E-3</v>
      </c>
      <c r="M80" s="6" t="str">
        <f t="shared" si="90"/>
        <v/>
      </c>
      <c r="N80" s="6">
        <f t="shared" si="91"/>
        <v>-1.1022150161232314E-2</v>
      </c>
      <c r="O80" s="6"/>
      <c r="P80" s="6">
        <f t="shared" si="82"/>
        <v>0.82070579835058766</v>
      </c>
      <c r="Q80" s="6">
        <f t="shared" si="83"/>
        <v>0.64359750421295336</v>
      </c>
      <c r="R80" s="6">
        <f t="shared" si="84"/>
        <v>0.64359750421295336</v>
      </c>
      <c r="S80" s="6" t="str">
        <f t="shared" si="85"/>
        <v/>
      </c>
      <c r="T80" s="6">
        <f t="shared" si="86"/>
        <v>0.82070579835058766</v>
      </c>
    </row>
    <row r="81" spans="3:20" x14ac:dyDescent="0.2">
      <c r="C81" s="1">
        <v>43983</v>
      </c>
      <c r="D81" s="5">
        <f t="shared" si="92"/>
        <v>2062651.0000000002</v>
      </c>
      <c r="E81" s="5">
        <f t="shared" si="93"/>
        <v>1915813.9080000001</v>
      </c>
      <c r="F81" s="5">
        <f t="shared" si="94"/>
        <v>1886972.148</v>
      </c>
      <c r="H81" s="5">
        <f t="shared" si="81"/>
        <v>2062651.0000000002</v>
      </c>
      <c r="I81" s="5"/>
      <c r="J81" s="6">
        <f t="shared" si="87"/>
        <v>0.11408833736176205</v>
      </c>
      <c r="K81" s="6">
        <f t="shared" si="88"/>
        <v>9.1716791976672152E-2</v>
      </c>
      <c r="L81" s="6">
        <f t="shared" si="89"/>
        <v>8.559096789388887E-2</v>
      </c>
      <c r="M81" s="6" t="str">
        <f t="shared" si="90"/>
        <v/>
      </c>
      <c r="N81" s="6">
        <f t="shared" si="91"/>
        <v>0.11408833736176205</v>
      </c>
      <c r="O81" s="6"/>
      <c r="P81" s="6">
        <f t="shared" si="82"/>
        <v>0.10707504329755446</v>
      </c>
      <c r="Q81" s="6">
        <f t="shared" si="83"/>
        <v>4.7148430113860718E-2</v>
      </c>
      <c r="R81" s="6">
        <f t="shared" si="84"/>
        <v>4.7148430113860718E-2</v>
      </c>
      <c r="S81" s="6" t="str">
        <f t="shared" si="85"/>
        <v/>
      </c>
      <c r="T81" s="6">
        <f t="shared" si="86"/>
        <v>0.10707504329755446</v>
      </c>
    </row>
    <row r="82" spans="3:20" x14ac:dyDescent="0.2">
      <c r="C82" s="1">
        <v>44013</v>
      </c>
      <c r="D82" s="5">
        <f t="shared" si="92"/>
        <v>1936717.7666666668</v>
      </c>
      <c r="E82" s="5">
        <f t="shared" si="93"/>
        <v>2027053.9956</v>
      </c>
      <c r="F82" s="5">
        <f t="shared" si="94"/>
        <v>1996537.5636</v>
      </c>
      <c r="H82" s="5">
        <f t="shared" si="81"/>
        <v>1936717.7666666668</v>
      </c>
      <c r="I82" s="5"/>
      <c r="J82" s="6">
        <f t="shared" si="87"/>
        <v>3.3566710452449522E-2</v>
      </c>
      <c r="K82" s="6">
        <f t="shared" si="88"/>
        <v>0.14491471023802971</v>
      </c>
      <c r="L82" s="6">
        <f t="shared" si="89"/>
        <v>0.13849038283347426</v>
      </c>
      <c r="M82" s="6" t="str">
        <f t="shared" si="90"/>
        <v/>
      </c>
      <c r="N82" s="6">
        <f t="shared" si="91"/>
        <v>3.3566710452449522E-2</v>
      </c>
      <c r="O82" s="6"/>
      <c r="P82" s="6">
        <f t="shared" si="82"/>
        <v>-6.1054067475948881E-2</v>
      </c>
      <c r="Q82" s="6">
        <f t="shared" si="83"/>
        <v>5.8064140329854963E-2</v>
      </c>
      <c r="R82" s="6">
        <f t="shared" si="84"/>
        <v>5.8064140329854963E-2</v>
      </c>
      <c r="S82" s="6" t="str">
        <f t="shared" si="85"/>
        <v/>
      </c>
      <c r="T82" s="6">
        <f t="shared" si="86"/>
        <v>-6.1054067475948881E-2</v>
      </c>
    </row>
    <row r="83" spans="3:20" x14ac:dyDescent="0.2">
      <c r="C83" s="1">
        <v>44044</v>
      </c>
      <c r="D83" s="5">
        <f t="shared" si="92"/>
        <v>1871402.8333333335</v>
      </c>
      <c r="E83" s="5">
        <f t="shared" si="93"/>
        <v>1898703.3594</v>
      </c>
      <c r="F83" s="5">
        <f t="shared" si="94"/>
        <v>1870119.1913999999</v>
      </c>
      <c r="H83" s="5">
        <f t="shared" si="81"/>
        <v>1871402.8333333335</v>
      </c>
      <c r="I83" s="5"/>
      <c r="J83" s="6">
        <f t="shared" si="87"/>
        <v>-2.8029874488933793E-2</v>
      </c>
      <c r="K83" s="6">
        <f t="shared" si="88"/>
        <v>5.2742655195364918E-2</v>
      </c>
      <c r="L83" s="6">
        <f t="shared" si="89"/>
        <v>4.6835522175552535E-2</v>
      </c>
      <c r="M83" s="6" t="str">
        <f t="shared" si="90"/>
        <v/>
      </c>
      <c r="N83" s="6">
        <f t="shared" si="91"/>
        <v>-2.8029874488933793E-2</v>
      </c>
      <c r="O83" s="6"/>
      <c r="P83" s="6">
        <f t="shared" si="82"/>
        <v>-3.3724549057939646E-2</v>
      </c>
      <c r="Q83" s="6">
        <f t="shared" si="83"/>
        <v>-6.3318804767215298E-2</v>
      </c>
      <c r="R83" s="6">
        <f t="shared" si="84"/>
        <v>-6.3318804767215298E-2</v>
      </c>
      <c r="S83" s="6" t="str">
        <f t="shared" si="85"/>
        <v/>
      </c>
      <c r="T83" s="6">
        <f t="shared" si="86"/>
        <v>-3.3724549057939646E-2</v>
      </c>
    </row>
    <row r="84" spans="3:20" x14ac:dyDescent="0.2">
      <c r="C84" s="1">
        <v>44075</v>
      </c>
      <c r="D84" s="5">
        <f t="shared" si="92"/>
        <v>1664561</v>
      </c>
      <c r="E84" s="5">
        <f t="shared" si="93"/>
        <v>1813665.5430000001</v>
      </c>
      <c r="F84" s="5">
        <f t="shared" si="94"/>
        <v>1786361.5830000001</v>
      </c>
      <c r="H84" s="5">
        <f t="shared" si="81"/>
        <v>1664561</v>
      </c>
      <c r="I84" s="5"/>
      <c r="J84" s="6">
        <f t="shared" si="87"/>
        <v>-7.3226096150452058E-2</v>
      </c>
      <c r="K84" s="6">
        <f t="shared" si="88"/>
        <v>2.7277350332618688E-2</v>
      </c>
      <c r="L84" s="6">
        <f t="shared" si="89"/>
        <v>2.1513107830704481E-2</v>
      </c>
      <c r="M84" s="6" t="str">
        <f t="shared" si="90"/>
        <v/>
      </c>
      <c r="N84" s="6">
        <f t="shared" si="91"/>
        <v>-7.3226096150452058E-2</v>
      </c>
      <c r="O84" s="6"/>
      <c r="P84" s="6">
        <f t="shared" si="82"/>
        <v>-0.1105276905907574</v>
      </c>
      <c r="Q84" s="6">
        <f t="shared" si="83"/>
        <v>-4.4787310234112754E-2</v>
      </c>
      <c r="R84" s="6">
        <f t="shared" si="84"/>
        <v>-4.4787310234112754E-2</v>
      </c>
      <c r="S84" s="6" t="str">
        <f t="shared" si="85"/>
        <v/>
      </c>
      <c r="T84" s="6">
        <f t="shared" si="86"/>
        <v>-0.1105276905907574</v>
      </c>
    </row>
    <row r="85" spans="3:20" x14ac:dyDescent="0.2">
      <c r="C85" s="1">
        <v>44105</v>
      </c>
      <c r="D85" s="5">
        <f t="shared" si="92"/>
        <v>1545725.0999999999</v>
      </c>
      <c r="E85" s="5">
        <f t="shared" si="93"/>
        <v>1724558.7967999999</v>
      </c>
      <c r="F85" s="5">
        <f t="shared" si="94"/>
        <v>1698596.3007999999</v>
      </c>
      <c r="H85" s="5">
        <f t="shared" si="81"/>
        <v>1545725.0999999999</v>
      </c>
      <c r="I85" s="5"/>
      <c r="J85" s="6">
        <f t="shared" si="87"/>
        <v>-0.16866710571288057</v>
      </c>
      <c r="K85" s="6">
        <f t="shared" si="88"/>
        <v>-3.4597223540845379E-3</v>
      </c>
      <c r="L85" s="6">
        <f t="shared" si="89"/>
        <v>-9.0514934774487132E-3</v>
      </c>
      <c r="M85" s="6" t="str">
        <f t="shared" si="90"/>
        <v/>
      </c>
      <c r="N85" s="6">
        <f t="shared" si="91"/>
        <v>-0.16866710571288057</v>
      </c>
      <c r="O85" s="6"/>
      <c r="P85" s="6">
        <f t="shared" si="82"/>
        <v>-7.1391736319666332E-2</v>
      </c>
      <c r="Q85" s="6">
        <f t="shared" si="83"/>
        <v>-4.9130748799807833E-2</v>
      </c>
      <c r="R85" s="6">
        <f t="shared" si="84"/>
        <v>-4.9130748799807944E-2</v>
      </c>
      <c r="S85" s="6" t="str">
        <f t="shared" si="85"/>
        <v/>
      </c>
      <c r="T85" s="6">
        <f t="shared" si="86"/>
        <v>-7.1391736319666332E-2</v>
      </c>
    </row>
    <row r="86" spans="3:20" x14ac:dyDescent="0.2">
      <c r="C86" s="1">
        <v>44136</v>
      </c>
      <c r="D86" s="5">
        <f t="shared" si="92"/>
        <v>1517731</v>
      </c>
      <c r="E86" s="5">
        <f t="shared" si="93"/>
        <v>1521710.6631999998</v>
      </c>
      <c r="F86" s="5">
        <f t="shared" si="94"/>
        <v>1498801.9591999999</v>
      </c>
      <c r="H86" s="5">
        <f t="shared" si="81"/>
        <v>1517731</v>
      </c>
      <c r="I86" s="5"/>
      <c r="J86" s="6">
        <f t="shared" si="87"/>
        <v>-0.14023750191894713</v>
      </c>
      <c r="K86" s="6">
        <f t="shared" si="88"/>
        <v>-1.9587407065847162E-2</v>
      </c>
      <c r="L86" s="6">
        <f t="shared" si="89"/>
        <v>-2.5088682778558136E-2</v>
      </c>
      <c r="M86" s="6" t="str">
        <f t="shared" si="90"/>
        <v/>
      </c>
      <c r="N86" s="6">
        <f t="shared" si="91"/>
        <v>-0.14023750191894713</v>
      </c>
      <c r="O86" s="6"/>
      <c r="P86" s="6">
        <f t="shared" si="82"/>
        <v>-1.8110658874595398E-2</v>
      </c>
      <c r="Q86" s="6">
        <f t="shared" si="83"/>
        <v>-0.11762320541137494</v>
      </c>
      <c r="R86" s="6">
        <f t="shared" si="84"/>
        <v>-0.11762320541137494</v>
      </c>
      <c r="S86" s="6" t="str">
        <f t="shared" si="85"/>
        <v/>
      </c>
      <c r="T86" s="6">
        <f t="shared" si="86"/>
        <v>-1.8110658874595398E-2</v>
      </c>
    </row>
    <row r="87" spans="3:20" x14ac:dyDescent="0.2">
      <c r="C87" s="1">
        <v>44166</v>
      </c>
      <c r="D87" s="5">
        <f t="shared" si="92"/>
        <v>1514270.4333333333</v>
      </c>
      <c r="E87" s="5">
        <f t="shared" si="93"/>
        <v>1504827.0223999997</v>
      </c>
      <c r="F87" s="5">
        <f t="shared" si="94"/>
        <v>1482172.4943999997</v>
      </c>
      <c r="H87" s="5">
        <f t="shared" si="81"/>
        <v>1514270.4333333333</v>
      </c>
      <c r="I87" s="5"/>
      <c r="J87" s="6">
        <f t="shared" si="87"/>
        <v>-0.13491286689178028</v>
      </c>
      <c r="K87" s="6">
        <f t="shared" si="88"/>
        <v>-1.2466439440640076E-2</v>
      </c>
      <c r="L87" s="6">
        <f t="shared" si="89"/>
        <v>-1.8007672214826909E-2</v>
      </c>
      <c r="M87" s="6" t="str">
        <f t="shared" si="90"/>
        <v/>
      </c>
      <c r="N87" s="6">
        <f t="shared" si="91"/>
        <v>-0.13491286689178028</v>
      </c>
      <c r="O87" s="6"/>
      <c r="P87" s="6">
        <f t="shared" si="82"/>
        <v>-2.280092234175024E-3</v>
      </c>
      <c r="Q87" s="6">
        <f t="shared" si="83"/>
        <v>-1.1095171512103152E-2</v>
      </c>
      <c r="R87" s="6">
        <f t="shared" si="84"/>
        <v>-1.1095171512103152E-2</v>
      </c>
      <c r="S87" s="6" t="str">
        <f t="shared" si="85"/>
        <v/>
      </c>
      <c r="T87" s="6">
        <f t="shared" si="86"/>
        <v>-2.280092234175024E-3</v>
      </c>
    </row>
    <row r="88" spans="3:20" x14ac:dyDescent="0.2">
      <c r="C88" s="1">
        <v>44197</v>
      </c>
      <c r="D88" s="5">
        <f>F16</f>
        <v>1766963.8333333335</v>
      </c>
      <c r="E88" s="5">
        <f>+N16</f>
        <v>1606605.2181999995</v>
      </c>
      <c r="F88" s="5">
        <f>+W16</f>
        <v>1565110.7271999996</v>
      </c>
      <c r="G88" s="7">
        <v>1617328</v>
      </c>
      <c r="H88" s="5">
        <f t="shared" si="81"/>
        <v>1766963.8333333335</v>
      </c>
      <c r="I88" s="5"/>
      <c r="J88" s="6">
        <f t="shared" si="87"/>
        <v>-6.3034416929725556E-2</v>
      </c>
      <c r="K88" s="6">
        <f t="shared" si="88"/>
        <v>-3.5803122263471376E-2</v>
      </c>
      <c r="L88" s="6">
        <f t="shared" si="89"/>
        <v>-4.6349046209157363E-2</v>
      </c>
      <c r="M88" s="6" t="str">
        <f t="shared" si="90"/>
        <v/>
      </c>
      <c r="N88" s="6">
        <f t="shared" si="91"/>
        <v>-6.3034416929725556E-2</v>
      </c>
      <c r="O88" s="6"/>
      <c r="P88" s="6">
        <f t="shared" si="82"/>
        <v>0.16687468396497129</v>
      </c>
      <c r="Q88" s="6">
        <f t="shared" si="83"/>
        <v>6.7634481761017939E-2</v>
      </c>
      <c r="R88" s="6">
        <f t="shared" si="84"/>
        <v>5.5957206811865889E-2</v>
      </c>
      <c r="S88" s="6" t="str">
        <f t="shared" si="85"/>
        <v/>
      </c>
      <c r="T88" s="6">
        <f t="shared" si="86"/>
        <v>0.16687468396497129</v>
      </c>
    </row>
    <row r="89" spans="3:20" x14ac:dyDescent="0.2">
      <c r="C89" s="1">
        <v>44228</v>
      </c>
      <c r="D89" s="5">
        <f t="shared" ref="D89:D99" si="95">F17</f>
        <v>1538981.7333333334</v>
      </c>
      <c r="E89" s="5">
        <f t="shared" ref="E89:E99" si="96">+N17</f>
        <v>1757235.8587999998</v>
      </c>
      <c r="F89" s="5">
        <f t="shared" ref="F89:F99" si="97">+W17</f>
        <v>1711850.9647999997</v>
      </c>
      <c r="G89" s="7">
        <v>1440957</v>
      </c>
      <c r="H89" s="5">
        <f t="shared" si="81"/>
        <v>1538981.7333333334</v>
      </c>
      <c r="I89" s="5"/>
      <c r="J89" s="6">
        <f t="shared" si="87"/>
        <v>-0.11788934570972642</v>
      </c>
      <c r="K89" s="6">
        <f t="shared" si="88"/>
        <v>-6.9688739106284037E-2</v>
      </c>
      <c r="L89" s="6">
        <f t="shared" si="89"/>
        <v>-7.9864038393948067E-2</v>
      </c>
      <c r="M89" s="6" t="str">
        <f t="shared" si="90"/>
        <v/>
      </c>
      <c r="N89" s="6">
        <f t="shared" si="91"/>
        <v>-0.11788934570972642</v>
      </c>
      <c r="O89" s="6"/>
      <c r="P89" s="6">
        <f t="shared" si="82"/>
        <v>-0.12902476875823632</v>
      </c>
      <c r="Q89" s="6">
        <f t="shared" si="83"/>
        <v>9.3757096574579313E-2</v>
      </c>
      <c r="R89" s="6">
        <f t="shared" si="84"/>
        <v>9.3757096574579091E-2</v>
      </c>
      <c r="S89" s="6">
        <f t="shared" si="85"/>
        <v>-0.10905085424848882</v>
      </c>
      <c r="T89" s="6">
        <f t="shared" si="86"/>
        <v>-0.12902476875823632</v>
      </c>
    </row>
    <row r="90" spans="3:20" x14ac:dyDescent="0.2">
      <c r="C90" s="1">
        <v>44256</v>
      </c>
      <c r="D90" s="5">
        <f t="shared" si="95"/>
        <v>2213878.4333333336</v>
      </c>
      <c r="E90" s="5">
        <f t="shared" si="96"/>
        <v>2105013.7810999998</v>
      </c>
      <c r="F90" s="5">
        <f t="shared" si="97"/>
        <v>2050646.6755999997</v>
      </c>
      <c r="G90" s="7">
        <v>2075019</v>
      </c>
      <c r="H90" s="5">
        <f t="shared" si="81"/>
        <v>2213878.4333333336</v>
      </c>
      <c r="I90" s="5"/>
      <c r="J90" s="6">
        <f t="shared" si="87"/>
        <v>0.22173035360937021</v>
      </c>
      <c r="K90" s="6">
        <f t="shared" si="88"/>
        <v>1.2875971463472</v>
      </c>
      <c r="L90" s="6">
        <f t="shared" si="89"/>
        <v>1.2625765036954841</v>
      </c>
      <c r="M90" s="6" t="str">
        <f t="shared" si="90"/>
        <v/>
      </c>
      <c r="N90" s="6">
        <f t="shared" si="91"/>
        <v>0.22173035360937021</v>
      </c>
      <c r="O90" s="6"/>
      <c r="P90" s="6">
        <f t="shared" si="82"/>
        <v>0.43853457476601632</v>
      </c>
      <c r="Q90" s="6">
        <f t="shared" si="83"/>
        <v>0.19791191976784162</v>
      </c>
      <c r="R90" s="6">
        <f t="shared" si="84"/>
        <v>0.19791191976784184</v>
      </c>
      <c r="S90" s="6">
        <f t="shared" si="85"/>
        <v>0.44002839779396608</v>
      </c>
      <c r="T90" s="6">
        <f t="shared" si="86"/>
        <v>0.43853457476601632</v>
      </c>
    </row>
    <row r="91" spans="3:20" x14ac:dyDescent="0.2">
      <c r="C91" s="1">
        <v>44287</v>
      </c>
      <c r="D91" s="5">
        <f t="shared" si="95"/>
        <v>2028436.0000000002</v>
      </c>
      <c r="E91" s="5">
        <f t="shared" si="96"/>
        <v>2048325.9206999997</v>
      </c>
      <c r="F91" s="5">
        <f t="shared" si="97"/>
        <v>1995422.9171999996</v>
      </c>
      <c r="G91" s="7">
        <v>1823774</v>
      </c>
      <c r="H91" s="5">
        <f t="shared" si="81"/>
        <v>2028436.0000000002</v>
      </c>
      <c r="I91" s="5"/>
      <c r="J91" s="6">
        <f t="shared" si="87"/>
        <v>0.98222246544071545</v>
      </c>
      <c r="K91" s="6">
        <f t="shared" si="88"/>
        <v>0.84013403550682608</v>
      </c>
      <c r="L91" s="6">
        <f t="shared" si="89"/>
        <v>0.82000753018783068</v>
      </c>
      <c r="M91" s="6" t="str">
        <f t="shared" si="90"/>
        <v/>
      </c>
      <c r="N91" s="6">
        <f t="shared" si="91"/>
        <v>0.98222246544071545</v>
      </c>
      <c r="O91" s="6"/>
      <c r="P91" s="6">
        <f t="shared" si="82"/>
        <v>-8.3763602617566213E-2</v>
      </c>
      <c r="Q91" s="6">
        <f t="shared" si="83"/>
        <v>-2.6929923646569764E-2</v>
      </c>
      <c r="R91" s="6">
        <f t="shared" si="84"/>
        <v>-2.6929923646569764E-2</v>
      </c>
      <c r="S91" s="6">
        <f t="shared" si="85"/>
        <v>-0.12108081901900658</v>
      </c>
      <c r="T91" s="6">
        <f t="shared" si="86"/>
        <v>-8.3763602617566213E-2</v>
      </c>
    </row>
    <row r="92" spans="3:20" x14ac:dyDescent="0.2">
      <c r="C92" s="1">
        <v>44317</v>
      </c>
      <c r="D92" s="5">
        <f t="shared" si="95"/>
        <v>1952088.5999999999</v>
      </c>
      <c r="E92" s="5">
        <f t="shared" si="96"/>
        <v>1983057.9397999998</v>
      </c>
      <c r="F92" s="5">
        <f t="shared" si="97"/>
        <v>1931840.6407999997</v>
      </c>
      <c r="G92" s="7">
        <v>1814871</v>
      </c>
      <c r="H92" s="5">
        <f t="shared" si="81"/>
        <v>1952088.5999999999</v>
      </c>
      <c r="I92" s="5"/>
      <c r="J92" s="6">
        <f t="shared" si="87"/>
        <v>4.7733509627010173E-2</v>
      </c>
      <c r="K92" s="6">
        <f t="shared" si="88"/>
        <v>8.3902773549755727E-2</v>
      </c>
      <c r="L92" s="6">
        <f t="shared" si="89"/>
        <v>7.2047563811670212E-2</v>
      </c>
      <c r="M92" s="6" t="str">
        <f t="shared" si="90"/>
        <v/>
      </c>
      <c r="N92" s="6">
        <f t="shared" si="91"/>
        <v>4.7733509627010173E-2</v>
      </c>
      <c r="O92" s="6"/>
      <c r="P92" s="6">
        <f t="shared" si="82"/>
        <v>-3.7638555024659626E-2</v>
      </c>
      <c r="Q92" s="6">
        <f t="shared" si="83"/>
        <v>-3.1864060421446516E-2</v>
      </c>
      <c r="R92" s="6">
        <f t="shared" si="84"/>
        <v>-3.1864060421446516E-2</v>
      </c>
      <c r="S92" s="6">
        <f t="shared" si="85"/>
        <v>-4.881635553528052E-3</v>
      </c>
      <c r="T92" s="6">
        <f t="shared" si="86"/>
        <v>-3.7638555024659626E-2</v>
      </c>
    </row>
    <row r="93" spans="3:20" x14ac:dyDescent="0.2">
      <c r="C93" s="1">
        <v>44348</v>
      </c>
      <c r="D93" s="5">
        <f t="shared" si="95"/>
        <v>1799967</v>
      </c>
      <c r="E93" s="5">
        <f t="shared" si="96"/>
        <v>1764651.4036999997</v>
      </c>
      <c r="F93" s="5">
        <f t="shared" si="97"/>
        <v>1719074.9851999998</v>
      </c>
      <c r="G93" s="7">
        <v>1710740</v>
      </c>
      <c r="H93" s="5">
        <f t="shared" si="81"/>
        <v>1799967</v>
      </c>
      <c r="I93" s="5"/>
      <c r="J93" s="6">
        <f t="shared" si="87"/>
        <v>-0.12735261563880662</v>
      </c>
      <c r="K93" s="6">
        <f t="shared" si="88"/>
        <v>-7.8902498655417652E-2</v>
      </c>
      <c r="L93" s="6">
        <f t="shared" si="89"/>
        <v>-8.8977022251205073E-2</v>
      </c>
      <c r="M93" s="6" t="str">
        <f t="shared" si="90"/>
        <v/>
      </c>
      <c r="N93" s="6">
        <f t="shared" si="91"/>
        <v>-0.12735261563880662</v>
      </c>
      <c r="O93" s="6"/>
      <c r="P93" s="6">
        <f t="shared" si="82"/>
        <v>-7.7927610457844909E-2</v>
      </c>
      <c r="Q93" s="6">
        <f t="shared" si="83"/>
        <v>-0.11013623541530382</v>
      </c>
      <c r="R93" s="6">
        <f t="shared" si="84"/>
        <v>-0.11013623541530371</v>
      </c>
      <c r="S93" s="6">
        <f t="shared" si="85"/>
        <v>-5.7376529791924646E-2</v>
      </c>
      <c r="T93" s="6">
        <f t="shared" si="86"/>
        <v>-7.7927610457844909E-2</v>
      </c>
    </row>
    <row r="94" spans="3:20" x14ac:dyDescent="0.2">
      <c r="C94" s="1">
        <v>44378</v>
      </c>
      <c r="D94" s="5">
        <f t="shared" si="95"/>
        <v>1804923.3333333335</v>
      </c>
      <c r="E94" s="5">
        <f t="shared" si="96"/>
        <v>1858968.4371</v>
      </c>
      <c r="F94" s="5">
        <f t="shared" si="97"/>
        <v>1810956.0515999999</v>
      </c>
      <c r="G94" s="7">
        <v>1630626</v>
      </c>
      <c r="H94" s="5">
        <f t="shared" si="81"/>
        <v>1804923.3333333335</v>
      </c>
      <c r="I94" s="5"/>
      <c r="J94" s="6">
        <f t="shared" si="87"/>
        <v>-6.8050407551208725E-2</v>
      </c>
      <c r="K94" s="6">
        <f t="shared" si="88"/>
        <v>-8.2921105636481807E-2</v>
      </c>
      <c r="L94" s="6">
        <f t="shared" si="89"/>
        <v>-9.295167563257567E-2</v>
      </c>
      <c r="M94" s="6" t="str">
        <f t="shared" si="90"/>
        <v/>
      </c>
      <c r="N94" s="6">
        <f t="shared" si="91"/>
        <v>-6.8050407551208725E-2</v>
      </c>
      <c r="O94" s="6"/>
      <c r="P94" s="6">
        <f t="shared" si="82"/>
        <v>2.7535690006168512E-3</v>
      </c>
      <c r="Q94" s="6">
        <f t="shared" si="83"/>
        <v>5.3447968931565004E-2</v>
      </c>
      <c r="R94" s="6">
        <f t="shared" si="84"/>
        <v>5.3447968931565004E-2</v>
      </c>
      <c r="S94" s="6">
        <f t="shared" si="85"/>
        <v>-4.6830026772040179E-2</v>
      </c>
      <c r="T94" s="6">
        <f t="shared" si="86"/>
        <v>2.7535690006168512E-3</v>
      </c>
    </row>
    <row r="95" spans="3:20" x14ac:dyDescent="0.2">
      <c r="C95" s="1">
        <v>44409</v>
      </c>
      <c r="D95" s="5">
        <f t="shared" si="95"/>
        <v>1839839.6666666665</v>
      </c>
      <c r="E95" s="5">
        <f t="shared" si="96"/>
        <v>1834886.0799999996</v>
      </c>
      <c r="F95" s="5">
        <f t="shared" si="97"/>
        <v>1787495.6799999997</v>
      </c>
      <c r="G95" s="7">
        <v>1673701</v>
      </c>
      <c r="H95" s="5">
        <f t="shared" si="81"/>
        <v>1839839.6666666665</v>
      </c>
      <c r="I95" s="5"/>
      <c r="J95" s="6">
        <f t="shared" si="87"/>
        <v>-1.6866046211144625E-2</v>
      </c>
      <c r="K95" s="6">
        <f t="shared" si="88"/>
        <v>-3.3610979347593828E-2</v>
      </c>
      <c r="L95" s="6">
        <f t="shared" si="89"/>
        <v>-4.4180879903246706E-2</v>
      </c>
      <c r="M95" s="6" t="str">
        <f t="shared" si="90"/>
        <v/>
      </c>
      <c r="N95" s="6">
        <f t="shared" si="91"/>
        <v>-1.6866046211144625E-2</v>
      </c>
      <c r="O95" s="6"/>
      <c r="P95" s="6">
        <f t="shared" si="82"/>
        <v>1.9345050666971897E-2</v>
      </c>
      <c r="Q95" s="6">
        <f t="shared" si="83"/>
        <v>-1.2954688535524062E-2</v>
      </c>
      <c r="R95" s="6">
        <f t="shared" si="84"/>
        <v>-1.295468853552395E-2</v>
      </c>
      <c r="S95" s="6">
        <f t="shared" si="85"/>
        <v>2.6416235237264774E-2</v>
      </c>
      <c r="T95" s="6">
        <f t="shared" si="86"/>
        <v>1.9345050666971897E-2</v>
      </c>
    </row>
    <row r="96" spans="3:20" x14ac:dyDescent="0.2">
      <c r="C96" s="1">
        <v>44440</v>
      </c>
      <c r="D96" s="5">
        <f t="shared" si="95"/>
        <v>1617678</v>
      </c>
      <c r="E96" s="5">
        <f t="shared" si="96"/>
        <v>1728066.0625999998</v>
      </c>
      <c r="F96" s="5">
        <f t="shared" si="97"/>
        <v>1683434.5495999998</v>
      </c>
      <c r="G96" s="7">
        <v>1545410</v>
      </c>
      <c r="H96" s="5">
        <f t="shared" si="81"/>
        <v>1617678</v>
      </c>
      <c r="I96" s="5"/>
      <c r="J96" s="6">
        <f t="shared" si="87"/>
        <v>-2.8165384146330519E-2</v>
      </c>
      <c r="K96" s="6">
        <f t="shared" si="88"/>
        <v>-4.7196949145546063E-2</v>
      </c>
      <c r="L96" s="6">
        <f t="shared" si="89"/>
        <v>-5.7618252866334929E-2</v>
      </c>
      <c r="M96" s="6" t="str">
        <f t="shared" si="90"/>
        <v/>
      </c>
      <c r="N96" s="6">
        <f t="shared" si="91"/>
        <v>-2.8165384146330519E-2</v>
      </c>
      <c r="O96" s="6"/>
      <c r="P96" s="6">
        <f t="shared" si="82"/>
        <v>-0.12075055815552038</v>
      </c>
      <c r="Q96" s="6">
        <f t="shared" si="83"/>
        <v>-5.8216157702825733E-2</v>
      </c>
      <c r="R96" s="6">
        <f t="shared" si="84"/>
        <v>-5.8216157702825844E-2</v>
      </c>
      <c r="S96" s="6">
        <f t="shared" si="85"/>
        <v>-7.6651086424636139E-2</v>
      </c>
      <c r="T96" s="6">
        <f t="shared" si="86"/>
        <v>-0.12075055815552038</v>
      </c>
    </row>
    <row r="97" spans="3:20" x14ac:dyDescent="0.2">
      <c r="C97" s="1">
        <v>44470</v>
      </c>
      <c r="D97" s="5">
        <f t="shared" si="95"/>
        <v>1706928.2</v>
      </c>
      <c r="E97" s="5">
        <f t="shared" si="96"/>
        <v>1729716.7491999997</v>
      </c>
      <c r="F97" s="5">
        <f t="shared" si="97"/>
        <v>1685042.6031999998</v>
      </c>
      <c r="G97" s="7">
        <v>1568008</v>
      </c>
      <c r="H97" s="5">
        <f t="shared" si="81"/>
        <v>1706928.2</v>
      </c>
      <c r="I97" s="5"/>
      <c r="J97" s="6">
        <f t="shared" si="87"/>
        <v>0.10428963080175135</v>
      </c>
      <c r="K97" s="6">
        <f t="shared" si="88"/>
        <v>2.9908823112152483E-3</v>
      </c>
      <c r="L97" s="6">
        <f t="shared" si="89"/>
        <v>-7.9793518881541292E-3</v>
      </c>
      <c r="M97" s="6" t="str">
        <f t="shared" si="90"/>
        <v/>
      </c>
      <c r="N97" s="6">
        <f t="shared" si="91"/>
        <v>0.10428963080175135</v>
      </c>
      <c r="O97" s="6"/>
      <c r="P97" s="6">
        <f t="shared" ref="P97:P124" si="98">IFERROR(D97/D96-1,"")</f>
        <v>5.5171795623109254E-2</v>
      </c>
      <c r="Q97" s="6">
        <f t="shared" ref="Q97:Q124" si="99">IFERROR(E97/E96-1,"")</f>
        <v>9.5522193029839997E-4</v>
      </c>
      <c r="R97" s="6">
        <f t="shared" ref="R97:R124" si="100">IFERROR(F97/F96-1,"")</f>
        <v>9.5522193029839997E-4</v>
      </c>
      <c r="S97" s="6">
        <f t="shared" ref="S97:S124" si="101">IFERROR(G97/G96-1,"")</f>
        <v>1.4622656770695075E-2</v>
      </c>
      <c r="T97" s="6">
        <f t="shared" ref="T97:T124" si="102">IFERROR(H97/H96-1,"")</f>
        <v>5.5171795623109254E-2</v>
      </c>
    </row>
    <row r="98" spans="3:20" x14ac:dyDescent="0.2">
      <c r="C98" s="1">
        <v>44501</v>
      </c>
      <c r="D98" s="5">
        <f t="shared" si="95"/>
        <v>1516911</v>
      </c>
      <c r="E98" s="5">
        <f t="shared" si="96"/>
        <v>1460415.9594999999</v>
      </c>
      <c r="F98" s="5">
        <f t="shared" si="97"/>
        <v>1422697.1619999998</v>
      </c>
      <c r="G98" s="7">
        <v>1447126</v>
      </c>
      <c r="H98" s="5">
        <f t="shared" si="81"/>
        <v>1516911</v>
      </c>
      <c r="I98" s="5"/>
      <c r="J98" s="6">
        <f t="shared" si="87"/>
        <v>-5.4028019457996734E-4</v>
      </c>
      <c r="K98" s="6">
        <f t="shared" si="88"/>
        <v>-4.0280130239150447E-2</v>
      </c>
      <c r="L98" s="6">
        <f t="shared" si="89"/>
        <v>-5.0777086814472683E-2</v>
      </c>
      <c r="M98" s="6" t="str">
        <f t="shared" si="90"/>
        <v/>
      </c>
      <c r="N98" s="6">
        <f t="shared" si="91"/>
        <v>-5.4028019457996734E-4</v>
      </c>
      <c r="O98" s="6"/>
      <c r="P98" s="6">
        <f t="shared" si="98"/>
        <v>-0.11132114402937388</v>
      </c>
      <c r="Q98" s="6">
        <f t="shared" si="99"/>
        <v>-0.15569068740564163</v>
      </c>
      <c r="R98" s="6">
        <f t="shared" si="100"/>
        <v>-0.15569068740564174</v>
      </c>
      <c r="S98" s="6">
        <f t="shared" si="101"/>
        <v>-7.7092718914699376E-2</v>
      </c>
      <c r="T98" s="6">
        <f t="shared" si="102"/>
        <v>-0.11132114402937388</v>
      </c>
    </row>
    <row r="99" spans="3:20" x14ac:dyDescent="0.2">
      <c r="C99" s="1">
        <v>44531</v>
      </c>
      <c r="D99" s="5">
        <f t="shared" si="95"/>
        <v>1462000.3</v>
      </c>
      <c r="E99" s="5">
        <f t="shared" si="96"/>
        <v>1319902.7000999998</v>
      </c>
      <c r="F99" s="5">
        <f t="shared" si="97"/>
        <v>1285812.9995999997</v>
      </c>
      <c r="G99" s="7">
        <v>1388393</v>
      </c>
      <c r="H99" s="5">
        <f t="shared" si="81"/>
        <v>1462000.3</v>
      </c>
      <c r="I99" s="5"/>
      <c r="J99" s="6">
        <f t="shared" si="87"/>
        <v>-3.4518360910126278E-2</v>
      </c>
      <c r="K99" s="6">
        <f t="shared" si="88"/>
        <v>-0.12288742795505503</v>
      </c>
      <c r="L99" s="6">
        <f t="shared" si="89"/>
        <v>-0.13248086544710069</v>
      </c>
      <c r="M99" s="6" t="str">
        <f t="shared" si="90"/>
        <v/>
      </c>
      <c r="N99" s="6">
        <f t="shared" si="91"/>
        <v>-3.4518360910126278E-2</v>
      </c>
      <c r="O99" s="6"/>
      <c r="P99" s="6">
        <f t="shared" si="98"/>
        <v>-3.6199025519625061E-2</v>
      </c>
      <c r="Q99" s="6">
        <f t="shared" si="99"/>
        <v>-9.6214546606370521E-2</v>
      </c>
      <c r="R99" s="6">
        <f t="shared" si="100"/>
        <v>-9.6214546606370521E-2</v>
      </c>
      <c r="S99" s="6">
        <f t="shared" si="101"/>
        <v>-4.058596141593751E-2</v>
      </c>
      <c r="T99" s="6">
        <f t="shared" si="102"/>
        <v>-3.6199025519625061E-2</v>
      </c>
    </row>
    <row r="100" spans="3:20" x14ac:dyDescent="0.2">
      <c r="C100" s="1">
        <v>44562</v>
      </c>
      <c r="D100" s="5">
        <f>G16</f>
        <v>1321829.6628020001</v>
      </c>
      <c r="E100" s="5">
        <f>+O16</f>
        <v>1608533.6607570001</v>
      </c>
      <c r="F100" s="5">
        <f>+X16</f>
        <v>1556692.0077570002</v>
      </c>
      <c r="G100" s="7">
        <v>1317344</v>
      </c>
      <c r="H100" s="5">
        <f>+G100</f>
        <v>1317344</v>
      </c>
      <c r="I100" s="5"/>
      <c r="J100" s="6">
        <f t="shared" si="87"/>
        <v>-0.25192036313023958</v>
      </c>
      <c r="K100" s="6">
        <f t="shared" si="88"/>
        <v>1.2003213578262173E-3</v>
      </c>
      <c r="L100" s="6">
        <f t="shared" si="89"/>
        <v>-5.3789928704026657E-3</v>
      </c>
      <c r="M100" s="6">
        <f t="shared" si="90"/>
        <v>-0.18548123819039797</v>
      </c>
      <c r="N100" s="6">
        <f t="shared" si="91"/>
        <v>-0.25445899053017784</v>
      </c>
      <c r="O100" s="6"/>
      <c r="P100" s="6">
        <f t="shared" si="98"/>
        <v>-9.5875929162258067E-2</v>
      </c>
      <c r="Q100" s="6">
        <f t="shared" si="99"/>
        <v>0.21867593773020744</v>
      </c>
      <c r="R100" s="6">
        <f t="shared" si="100"/>
        <v>0.210667498494157</v>
      </c>
      <c r="S100" s="6">
        <f t="shared" si="101"/>
        <v>-5.1173551004650708E-2</v>
      </c>
      <c r="T100" s="6">
        <f t="shared" si="102"/>
        <v>-9.8944097343892534E-2</v>
      </c>
    </row>
    <row r="101" spans="3:20" x14ac:dyDescent="0.2">
      <c r="C101" s="1">
        <v>44593</v>
      </c>
      <c r="D101" s="5">
        <f t="shared" ref="D101:D111" si="103">G17</f>
        <v>1356204.2630080001</v>
      </c>
      <c r="E101" s="5">
        <f t="shared" ref="E101:E111" si="104">+O17</f>
        <v>1639793.8206290002</v>
      </c>
      <c r="F101" s="5">
        <f t="shared" ref="F101:F111" si="105">+X17</f>
        <v>1586944.6796290001</v>
      </c>
      <c r="G101" s="7">
        <v>1359467</v>
      </c>
      <c r="H101" s="5">
        <f t="shared" ref="H101:H124" si="106">+G101</f>
        <v>1359467</v>
      </c>
      <c r="I101" s="5"/>
      <c r="J101" s="6">
        <f t="shared" si="87"/>
        <v>-0.11876519803094043</v>
      </c>
      <c r="K101" s="6">
        <f t="shared" si="88"/>
        <v>-6.6833394949725067E-2</v>
      </c>
      <c r="L101" s="6">
        <f t="shared" si="89"/>
        <v>-7.2965630618196164E-2</v>
      </c>
      <c r="M101" s="6">
        <f t="shared" si="90"/>
        <v>-5.6552693800023146E-2</v>
      </c>
      <c r="N101" s="6">
        <f t="shared" si="91"/>
        <v>-0.11664513583570368</v>
      </c>
      <c r="O101" s="6"/>
      <c r="P101" s="6">
        <f t="shared" si="98"/>
        <v>2.6005317608876366E-2</v>
      </c>
      <c r="Q101" s="6">
        <f t="shared" si="99"/>
        <v>1.9433948219205188E-2</v>
      </c>
      <c r="R101" s="6">
        <f t="shared" si="100"/>
        <v>1.9433948219205188E-2</v>
      </c>
      <c r="S101" s="6">
        <f t="shared" si="101"/>
        <v>3.1975702625889779E-2</v>
      </c>
      <c r="T101" s="6">
        <f t="shared" si="102"/>
        <v>3.1975702625889779E-2</v>
      </c>
    </row>
    <row r="102" spans="3:20" x14ac:dyDescent="0.2">
      <c r="C102" s="1">
        <v>44621</v>
      </c>
      <c r="D102" s="5">
        <f t="shared" si="103"/>
        <v>1659012.5300060001</v>
      </c>
      <c r="E102" s="5">
        <f t="shared" si="104"/>
        <v>1823646.6446710001</v>
      </c>
      <c r="F102" s="5">
        <f t="shared" si="105"/>
        <v>1764872.0856710002</v>
      </c>
      <c r="G102" s="7">
        <v>1670272</v>
      </c>
      <c r="H102" s="5">
        <f t="shared" si="106"/>
        <v>1670272</v>
      </c>
      <c r="I102" s="5"/>
      <c r="J102" s="6">
        <f t="shared" si="87"/>
        <v>-0.25063070084290839</v>
      </c>
      <c r="K102" s="6">
        <f t="shared" si="88"/>
        <v>-0.1336652229810904</v>
      </c>
      <c r="L102" s="6">
        <f t="shared" si="89"/>
        <v>-0.13935827821015756</v>
      </c>
      <c r="M102" s="6">
        <f t="shared" si="90"/>
        <v>-0.195057009116543</v>
      </c>
      <c r="N102" s="6">
        <f t="shared" si="91"/>
        <v>-0.24554484345143135</v>
      </c>
      <c r="O102" s="6"/>
      <c r="P102" s="6">
        <f t="shared" si="98"/>
        <v>0.22327629786857095</v>
      </c>
      <c r="Q102" s="6">
        <f t="shared" si="99"/>
        <v>0.1121194760762525</v>
      </c>
      <c r="R102" s="6">
        <f t="shared" si="100"/>
        <v>0.11211947607625272</v>
      </c>
      <c r="S102" s="6">
        <f t="shared" si="101"/>
        <v>0.22862268815646125</v>
      </c>
      <c r="T102" s="6">
        <f t="shared" si="102"/>
        <v>0.22862268815646125</v>
      </c>
    </row>
    <row r="103" spans="3:20" x14ac:dyDescent="0.2">
      <c r="C103" s="1">
        <v>44652</v>
      </c>
      <c r="D103" s="5">
        <f t="shared" si="103"/>
        <v>1491847.9963499999</v>
      </c>
      <c r="E103" s="5">
        <f t="shared" si="104"/>
        <v>1642215.9766450003</v>
      </c>
      <c r="F103" s="5">
        <f t="shared" si="105"/>
        <v>1589288.7716450002</v>
      </c>
      <c r="G103" s="7">
        <v>1480027</v>
      </c>
      <c r="H103" s="5">
        <f t="shared" si="106"/>
        <v>1480027</v>
      </c>
      <c r="I103" s="5"/>
      <c r="J103" s="6">
        <f t="shared" si="87"/>
        <v>-0.26453287343056442</v>
      </c>
      <c r="K103" s="6">
        <f t="shared" si="88"/>
        <v>-0.19826431914517506</v>
      </c>
      <c r="L103" s="6">
        <f t="shared" si="89"/>
        <v>-0.20353286616798583</v>
      </c>
      <c r="M103" s="6">
        <f t="shared" si="90"/>
        <v>-0.18848113856212445</v>
      </c>
      <c r="N103" s="6">
        <f t="shared" si="91"/>
        <v>-0.27036051420897689</v>
      </c>
      <c r="O103" s="6"/>
      <c r="P103" s="6">
        <f t="shared" si="98"/>
        <v>-0.10076146540942377</v>
      </c>
      <c r="Q103" s="6">
        <f t="shared" si="99"/>
        <v>-9.9487841329443105E-2</v>
      </c>
      <c r="R103" s="6">
        <f t="shared" si="100"/>
        <v>-9.9487841329443216E-2</v>
      </c>
      <c r="S103" s="6">
        <f t="shared" si="101"/>
        <v>-0.1139006102000153</v>
      </c>
      <c r="T103" s="6">
        <f t="shared" si="102"/>
        <v>-0.1139006102000153</v>
      </c>
    </row>
    <row r="104" spans="3:20" x14ac:dyDescent="0.2">
      <c r="C104" s="1">
        <v>44682</v>
      </c>
      <c r="D104" s="5">
        <f t="shared" si="103"/>
        <v>1577160.1292929999</v>
      </c>
      <c r="E104" s="5">
        <f t="shared" si="104"/>
        <v>1721846.4655630004</v>
      </c>
      <c r="F104" s="5">
        <f t="shared" si="105"/>
        <v>1666352.8385630003</v>
      </c>
      <c r="G104" s="7">
        <v>1573287</v>
      </c>
      <c r="H104" s="5">
        <f t="shared" si="106"/>
        <v>1573287</v>
      </c>
      <c r="I104" s="5"/>
      <c r="J104" s="6">
        <f t="shared" si="87"/>
        <v>-0.1920652939149381</v>
      </c>
      <c r="K104" s="6">
        <f t="shared" si="88"/>
        <v>-0.13172155437039013</v>
      </c>
      <c r="L104" s="6">
        <f t="shared" si="89"/>
        <v>-0.13742738227468776</v>
      </c>
      <c r="M104" s="6">
        <f t="shared" si="90"/>
        <v>-0.13311359319753302</v>
      </c>
      <c r="N104" s="6">
        <f t="shared" si="91"/>
        <v>-0.19404938894679258</v>
      </c>
      <c r="O104" s="6"/>
      <c r="P104" s="6">
        <f t="shared" si="98"/>
        <v>5.7185539781349881E-2</v>
      </c>
      <c r="Q104" s="6">
        <f t="shared" si="99"/>
        <v>4.8489656689787441E-2</v>
      </c>
      <c r="R104" s="6">
        <f t="shared" si="100"/>
        <v>4.8489656689787441E-2</v>
      </c>
      <c r="S104" s="6">
        <f t="shared" si="101"/>
        <v>6.3012363963630413E-2</v>
      </c>
      <c r="T104" s="6">
        <f t="shared" si="102"/>
        <v>6.3012363963630413E-2</v>
      </c>
    </row>
    <row r="105" spans="3:20" x14ac:dyDescent="0.2">
      <c r="C105" s="1">
        <v>44713</v>
      </c>
      <c r="D105" s="5">
        <f t="shared" si="103"/>
        <v>1408996.9983300001</v>
      </c>
      <c r="E105" s="5">
        <f t="shared" si="104"/>
        <v>1554702.9312150001</v>
      </c>
      <c r="F105" s="5">
        <f t="shared" si="105"/>
        <v>1504596.196215</v>
      </c>
      <c r="G105" s="7">
        <v>1449190</v>
      </c>
      <c r="H105" s="5">
        <f t="shared" si="106"/>
        <v>1449190</v>
      </c>
      <c r="I105" s="5"/>
      <c r="J105" s="6">
        <f t="shared" si="87"/>
        <v>-0.21720953865820869</v>
      </c>
      <c r="K105" s="6">
        <f t="shared" si="88"/>
        <v>-0.11897447396397609</v>
      </c>
      <c r="L105" s="6">
        <f t="shared" si="89"/>
        <v>-0.1247640683690403</v>
      </c>
      <c r="M105" s="6">
        <f t="shared" si="90"/>
        <v>-0.15288705472485586</v>
      </c>
      <c r="N105" s="6">
        <f t="shared" si="91"/>
        <v>-0.19487968390531607</v>
      </c>
      <c r="O105" s="6"/>
      <c r="P105" s="6">
        <f t="shared" si="98"/>
        <v>-0.10662400592030119</v>
      </c>
      <c r="Q105" s="6">
        <f t="shared" si="99"/>
        <v>-9.7072263811482484E-2</v>
      </c>
      <c r="R105" s="6">
        <f t="shared" si="100"/>
        <v>-9.7072263811482484E-2</v>
      </c>
      <c r="S105" s="6">
        <f t="shared" si="101"/>
        <v>-7.8877534740959487E-2</v>
      </c>
      <c r="T105" s="6">
        <f t="shared" si="102"/>
        <v>-7.8877534740959487E-2</v>
      </c>
    </row>
    <row r="106" spans="3:20" x14ac:dyDescent="0.2">
      <c r="C106" s="1">
        <v>44743</v>
      </c>
      <c r="D106" s="5">
        <f t="shared" si="103"/>
        <v>1435306.1971480001</v>
      </c>
      <c r="E106" s="5">
        <f t="shared" si="104"/>
        <v>1721364.3552410002</v>
      </c>
      <c r="F106" s="5">
        <f t="shared" si="105"/>
        <v>1665886.2662410003</v>
      </c>
      <c r="G106" s="7">
        <v>1466348</v>
      </c>
      <c r="H106" s="5">
        <f t="shared" si="106"/>
        <v>1466348</v>
      </c>
      <c r="I106" s="5"/>
      <c r="J106" s="6">
        <f t="shared" si="87"/>
        <v>-0.20478273473406994</v>
      </c>
      <c r="K106" s="6">
        <f t="shared" si="88"/>
        <v>-7.4021741904162108E-2</v>
      </c>
      <c r="L106" s="6">
        <f t="shared" si="89"/>
        <v>-8.0106739879650224E-2</v>
      </c>
      <c r="M106" s="6">
        <f t="shared" si="90"/>
        <v>-0.10074535791775674</v>
      </c>
      <c r="N106" s="6">
        <f t="shared" si="91"/>
        <v>-0.18758432952830872</v>
      </c>
      <c r="O106" s="6"/>
      <c r="P106" s="6">
        <f t="shared" si="98"/>
        <v>1.8672288762277445E-2</v>
      </c>
      <c r="Q106" s="6">
        <f t="shared" si="99"/>
        <v>0.10719824390872801</v>
      </c>
      <c r="R106" s="6">
        <f t="shared" si="100"/>
        <v>0.10719824390872823</v>
      </c>
      <c r="S106" s="6">
        <f t="shared" si="101"/>
        <v>1.183971735935252E-2</v>
      </c>
      <c r="T106" s="6">
        <f t="shared" si="102"/>
        <v>1.183971735935252E-2</v>
      </c>
    </row>
    <row r="107" spans="3:20" x14ac:dyDescent="0.2">
      <c r="C107" s="1">
        <v>44774</v>
      </c>
      <c r="D107" s="5">
        <f t="shared" si="103"/>
        <v>1471864.495846</v>
      </c>
      <c r="E107" s="5">
        <f t="shared" si="104"/>
        <v>1555582.7561790003</v>
      </c>
      <c r="F107" s="5">
        <f t="shared" si="105"/>
        <v>1505447.6651790002</v>
      </c>
      <c r="G107" s="7">
        <v>1491004</v>
      </c>
      <c r="H107" s="5">
        <f t="shared" si="106"/>
        <v>1491004</v>
      </c>
      <c r="I107" s="5"/>
      <c r="J107" s="6">
        <f t="shared" si="87"/>
        <v>-0.20000393375980763</v>
      </c>
      <c r="K107" s="6">
        <f t="shared" si="88"/>
        <v>-0.15221834579561444</v>
      </c>
      <c r="L107" s="6">
        <f t="shared" si="89"/>
        <v>-0.15778948054352748</v>
      </c>
      <c r="M107" s="6">
        <f t="shared" si="90"/>
        <v>-0.1091574898981359</v>
      </c>
      <c r="N107" s="6">
        <f t="shared" si="91"/>
        <v>-0.1896011228514658</v>
      </c>
      <c r="O107" s="6"/>
      <c r="P107" s="6">
        <f t="shared" si="98"/>
        <v>2.5470731451339379E-2</v>
      </c>
      <c r="Q107" s="6">
        <f t="shared" si="99"/>
        <v>-9.6308256039605022E-2</v>
      </c>
      <c r="R107" s="6">
        <f t="shared" si="100"/>
        <v>-9.6308256039605133E-2</v>
      </c>
      <c r="S107" s="6">
        <f t="shared" si="101"/>
        <v>1.6814562436747726E-2</v>
      </c>
      <c r="T107" s="6">
        <f t="shared" si="102"/>
        <v>1.6814562436747726E-2</v>
      </c>
    </row>
    <row r="108" spans="3:20" x14ac:dyDescent="0.2">
      <c r="C108" s="1">
        <v>44805</v>
      </c>
      <c r="D108" s="5">
        <f t="shared" si="103"/>
        <v>1401316.99389</v>
      </c>
      <c r="E108" s="5">
        <f t="shared" si="104"/>
        <v>1544127.6250380001</v>
      </c>
      <c r="F108" s="5">
        <f t="shared" si="105"/>
        <v>1494361.7230380001</v>
      </c>
      <c r="G108" s="7">
        <v>1395438</v>
      </c>
      <c r="H108" s="5">
        <f t="shared" si="106"/>
        <v>1395438</v>
      </c>
      <c r="I108" s="5"/>
      <c r="J108" s="6">
        <f t="shared" ref="J108:J124" si="107">IFERROR(D108/D96-1,"")</f>
        <v>-0.13374788190851328</v>
      </c>
      <c r="K108" s="6">
        <f t="shared" ref="K108:K124" si="108">IFERROR(E108/E96-1,"")</f>
        <v>-0.10644178572967933</v>
      </c>
      <c r="L108" s="6">
        <f t="shared" ref="L108:L124" si="109">IFERROR(F108/F96-1,"")</f>
        <v>-0.11231373777312892</v>
      </c>
      <c r="M108" s="6">
        <f t="shared" ref="M108:M124" si="110">IFERROR(G108/G96-1,"")</f>
        <v>-9.7043503018616417E-2</v>
      </c>
      <c r="N108" s="6">
        <f t="shared" ref="N108:N124" si="111">IFERROR(H108/H96-1,"")</f>
        <v>-0.13738209952784175</v>
      </c>
      <c r="O108" s="6"/>
      <c r="P108" s="6">
        <f t="shared" si="98"/>
        <v>-4.7930704324415818E-2</v>
      </c>
      <c r="Q108" s="6">
        <f t="shared" si="99"/>
        <v>-7.3638841106323794E-3</v>
      </c>
      <c r="R108" s="6">
        <f t="shared" si="100"/>
        <v>-7.3638841106323794E-3</v>
      </c>
      <c r="S108" s="6">
        <f t="shared" si="101"/>
        <v>-6.4095066143350365E-2</v>
      </c>
      <c r="T108" s="6">
        <f t="shared" si="102"/>
        <v>-6.4095066143350365E-2</v>
      </c>
    </row>
    <row r="109" spans="3:20" x14ac:dyDescent="0.2">
      <c r="C109" s="1">
        <v>44835</v>
      </c>
      <c r="D109" s="5">
        <f t="shared" si="103"/>
        <v>1407624.231711</v>
      </c>
      <c r="E109" s="5">
        <f t="shared" si="104"/>
        <v>1622129.8048050001</v>
      </c>
      <c r="F109" s="5">
        <f t="shared" si="105"/>
        <v>1569849.9598050001</v>
      </c>
      <c r="G109" s="7">
        <v>1414611</v>
      </c>
      <c r="H109" s="5">
        <f t="shared" si="106"/>
        <v>1414611</v>
      </c>
      <c r="I109" s="5"/>
      <c r="J109" s="6">
        <f t="shared" si="107"/>
        <v>-0.17534654843068387</v>
      </c>
      <c r="K109" s="6">
        <f t="shared" si="108"/>
        <v>-6.2199168993859244E-2</v>
      </c>
      <c r="L109" s="6">
        <f t="shared" si="109"/>
        <v>-6.8361858137142462E-2</v>
      </c>
      <c r="M109" s="6">
        <f t="shared" si="110"/>
        <v>-9.7829220259080363E-2</v>
      </c>
      <c r="N109" s="6">
        <f t="shared" si="111"/>
        <v>-0.17125336613455677</v>
      </c>
      <c r="O109" s="6"/>
      <c r="P109" s="6">
        <f t="shared" si="98"/>
        <v>4.5009357971825814E-3</v>
      </c>
      <c r="Q109" s="6">
        <f t="shared" si="99"/>
        <v>5.0515370946154992E-2</v>
      </c>
      <c r="R109" s="6">
        <f t="shared" si="100"/>
        <v>5.0515370946154992E-2</v>
      </c>
      <c r="S109" s="6">
        <f t="shared" si="101"/>
        <v>1.3739772028567465E-2</v>
      </c>
      <c r="T109" s="6">
        <f t="shared" si="102"/>
        <v>1.3739772028567465E-2</v>
      </c>
    </row>
    <row r="110" spans="3:20" x14ac:dyDescent="0.2">
      <c r="C110" s="1">
        <v>44866</v>
      </c>
      <c r="D110" s="5">
        <f t="shared" si="103"/>
        <v>1280509.99557</v>
      </c>
      <c r="E110" s="5">
        <f t="shared" si="104"/>
        <v>1367242.7193260002</v>
      </c>
      <c r="F110" s="5">
        <f t="shared" si="105"/>
        <v>1323177.6653260002</v>
      </c>
      <c r="G110" s="7">
        <v>1281130</v>
      </c>
      <c r="H110" s="5">
        <f t="shared" si="106"/>
        <v>1281130</v>
      </c>
      <c r="I110" s="5"/>
      <c r="J110" s="6">
        <f t="shared" si="107"/>
        <v>-0.15584368788280922</v>
      </c>
      <c r="K110" s="6">
        <f t="shared" si="108"/>
        <v>-6.3799111183295509E-2</v>
      </c>
      <c r="L110" s="6">
        <f t="shared" si="109"/>
        <v>-6.9951286424228876E-2</v>
      </c>
      <c r="M110" s="6">
        <f t="shared" si="110"/>
        <v>-0.11470735789419861</v>
      </c>
      <c r="N110" s="6">
        <f t="shared" si="111"/>
        <v>-0.15543495959881626</v>
      </c>
      <c r="O110" s="6"/>
      <c r="P110" s="6">
        <f t="shared" si="98"/>
        <v>-9.0304097696932706E-2</v>
      </c>
      <c r="Q110" s="6">
        <f t="shared" si="99"/>
        <v>-0.15713112768410076</v>
      </c>
      <c r="R110" s="6">
        <f t="shared" si="100"/>
        <v>-0.15713112768410076</v>
      </c>
      <c r="S110" s="6">
        <f t="shared" si="101"/>
        <v>-9.4358802525924101E-2</v>
      </c>
      <c r="T110" s="6">
        <f t="shared" si="102"/>
        <v>-9.4358802525924101E-2</v>
      </c>
    </row>
    <row r="111" spans="3:20" x14ac:dyDescent="0.2">
      <c r="C111" s="2">
        <v>44896</v>
      </c>
      <c r="D111" s="5">
        <f t="shared" si="103"/>
        <v>1262071.9949470002</v>
      </c>
      <c r="E111" s="5">
        <f t="shared" si="104"/>
        <v>1331526.4675500002</v>
      </c>
      <c r="F111" s="5">
        <f t="shared" si="105"/>
        <v>1288612.5175500002</v>
      </c>
      <c r="G111" s="7">
        <v>1314827</v>
      </c>
      <c r="H111" s="5">
        <f t="shared" si="106"/>
        <v>1314827</v>
      </c>
      <c r="I111" s="5"/>
      <c r="J111" s="6">
        <f t="shared" si="107"/>
        <v>-0.13674983859647627</v>
      </c>
      <c r="K111" s="6">
        <f t="shared" si="108"/>
        <v>8.8065335794220712E-3</v>
      </c>
      <c r="L111" s="6">
        <f t="shared" si="109"/>
        <v>2.1772356873599463E-3</v>
      </c>
      <c r="M111" s="6">
        <f t="shared" si="110"/>
        <v>-5.2986438277922709E-2</v>
      </c>
      <c r="N111" s="6">
        <f t="shared" si="111"/>
        <v>-0.1006657112177064</v>
      </c>
      <c r="O111" s="6"/>
      <c r="P111" s="6">
        <f t="shared" si="98"/>
        <v>-1.4398950954531586E-2</v>
      </c>
      <c r="Q111" s="6">
        <f t="shared" si="99"/>
        <v>-2.6122831938433566E-2</v>
      </c>
      <c r="R111" s="6">
        <f t="shared" si="100"/>
        <v>-2.6122831938433566E-2</v>
      </c>
      <c r="S111" s="6">
        <f t="shared" si="101"/>
        <v>2.6302561020349113E-2</v>
      </c>
      <c r="T111" s="6">
        <f t="shared" si="102"/>
        <v>2.6302561020349113E-2</v>
      </c>
    </row>
    <row r="112" spans="3:20" x14ac:dyDescent="0.2">
      <c r="C112" s="3">
        <v>44927</v>
      </c>
      <c r="D112" s="5">
        <f>H16</f>
        <v>1398500.9333333333</v>
      </c>
      <c r="E112" s="5">
        <f>+P16</f>
        <v>1593053.3299999998</v>
      </c>
      <c r="F112" s="5">
        <f>+Y16</f>
        <v>1553978.4369999999</v>
      </c>
      <c r="G112" s="7">
        <v>1397196</v>
      </c>
      <c r="H112" s="5">
        <f t="shared" si="106"/>
        <v>1397196</v>
      </c>
      <c r="I112" s="5"/>
      <c r="J112" s="6">
        <f t="shared" si="107"/>
        <v>5.8003896181907599E-2</v>
      </c>
      <c r="K112" s="6">
        <f t="shared" si="108"/>
        <v>-9.6238774075234623E-3</v>
      </c>
      <c r="L112" s="6">
        <f t="shared" si="109"/>
        <v>-1.7431648286742041E-3</v>
      </c>
      <c r="M112" s="6">
        <f t="shared" si="110"/>
        <v>6.0615905944081394E-2</v>
      </c>
      <c r="N112" s="6">
        <f t="shared" si="111"/>
        <v>6.0615905944081394E-2</v>
      </c>
      <c r="O112" s="6"/>
      <c r="P112" s="6">
        <f t="shared" si="98"/>
        <v>0.10809917257696733</v>
      </c>
      <c r="Q112" s="6">
        <f t="shared" si="99"/>
        <v>0.1964113134988652</v>
      </c>
      <c r="R112" s="6">
        <f t="shared" si="100"/>
        <v>0.20593150837501706</v>
      </c>
      <c r="S112" s="6">
        <f t="shared" si="101"/>
        <v>6.2646264489548908E-2</v>
      </c>
      <c r="T112" s="6">
        <f t="shared" si="102"/>
        <v>6.2646264489548908E-2</v>
      </c>
    </row>
    <row r="113" spans="3:20" x14ac:dyDescent="0.2">
      <c r="C113" s="3">
        <v>44958</v>
      </c>
      <c r="D113" s="5">
        <f t="shared" ref="D113:D123" si="112">H17</f>
        <v>1332128</v>
      </c>
      <c r="E113" s="5">
        <f t="shared" ref="E113:E123" si="113">+P17</f>
        <v>1618304.6500000001</v>
      </c>
      <c r="F113" s="5">
        <f t="shared" ref="F113:F123" si="114">+Y17</f>
        <v>1578610.3850000002</v>
      </c>
      <c r="G113" s="7">
        <v>1349784</v>
      </c>
      <c r="H113" s="5">
        <f t="shared" si="106"/>
        <v>1349784</v>
      </c>
      <c r="I113" s="5"/>
      <c r="J113" s="6">
        <f t="shared" si="107"/>
        <v>-1.775268199983393E-2</v>
      </c>
      <c r="K113" s="6">
        <f t="shared" si="108"/>
        <v>-1.3104800346641854E-2</v>
      </c>
      <c r="L113" s="6">
        <f t="shared" si="109"/>
        <v>-5.2517864900926137E-3</v>
      </c>
      <c r="M113" s="6">
        <f t="shared" si="110"/>
        <v>-7.1226443893084301E-3</v>
      </c>
      <c r="N113" s="6">
        <f t="shared" si="111"/>
        <v>-7.1226443893084301E-3</v>
      </c>
      <c r="O113" s="6"/>
      <c r="P113" s="6">
        <f t="shared" si="98"/>
        <v>-4.7460056515753024E-2</v>
      </c>
      <c r="Q113" s="6">
        <f t="shared" si="99"/>
        <v>1.5850894332583465E-2</v>
      </c>
      <c r="R113" s="6">
        <f t="shared" si="100"/>
        <v>1.5850894332583465E-2</v>
      </c>
      <c r="S113" s="6">
        <f t="shared" si="101"/>
        <v>-3.3933678596274275E-2</v>
      </c>
      <c r="T113" s="6">
        <f t="shared" si="102"/>
        <v>-3.3933678596274275E-2</v>
      </c>
    </row>
    <row r="114" spans="3:20" x14ac:dyDescent="0.2">
      <c r="C114" s="3">
        <v>44986</v>
      </c>
      <c r="D114" s="5">
        <f t="shared" si="112"/>
        <v>1505947.9666666668</v>
      </c>
      <c r="E114" s="5">
        <f t="shared" si="113"/>
        <v>1699750.8099999998</v>
      </c>
      <c r="F114" s="5">
        <f t="shared" si="114"/>
        <v>1658058.8089999999</v>
      </c>
      <c r="G114" s="7">
        <v>1501785</v>
      </c>
      <c r="H114" s="5">
        <f t="shared" si="106"/>
        <v>1501785</v>
      </c>
      <c r="I114" s="5"/>
      <c r="J114" s="6">
        <f t="shared" si="107"/>
        <v>-9.2262451651754396E-2</v>
      </c>
      <c r="K114" s="6">
        <f t="shared" si="108"/>
        <v>-6.7938509377923895E-2</v>
      </c>
      <c r="L114" s="6">
        <f t="shared" si="109"/>
        <v>-6.052182338777834E-2</v>
      </c>
      <c r="M114" s="6">
        <f t="shared" si="110"/>
        <v>-0.10087398938615988</v>
      </c>
      <c r="N114" s="6">
        <f t="shared" si="111"/>
        <v>-0.10087398938615988</v>
      </c>
      <c r="O114" s="6"/>
      <c r="P114" s="6">
        <f t="shared" si="98"/>
        <v>0.13048293157013946</v>
      </c>
      <c r="Q114" s="6">
        <f t="shared" si="99"/>
        <v>5.032807636065284E-2</v>
      </c>
      <c r="R114" s="6">
        <f t="shared" si="100"/>
        <v>5.032807636065284E-2</v>
      </c>
      <c r="S114" s="6">
        <f t="shared" si="101"/>
        <v>0.11261135114951726</v>
      </c>
      <c r="T114" s="6">
        <f t="shared" si="102"/>
        <v>0.11261135114951726</v>
      </c>
    </row>
    <row r="115" spans="3:20" x14ac:dyDescent="0.2">
      <c r="C115" s="3">
        <v>45017</v>
      </c>
      <c r="D115" s="5">
        <f t="shared" si="112"/>
        <v>1370688</v>
      </c>
      <c r="E115" s="5">
        <f t="shared" si="113"/>
        <v>1735382.18</v>
      </c>
      <c r="F115" s="5">
        <f t="shared" si="114"/>
        <v>1692816.202</v>
      </c>
      <c r="G115" s="7">
        <v>1385960</v>
      </c>
      <c r="H115" s="5">
        <f t="shared" si="106"/>
        <v>1385960</v>
      </c>
      <c r="I115" s="5"/>
      <c r="J115" s="6">
        <f t="shared" si="107"/>
        <v>-8.1214705952907806E-2</v>
      </c>
      <c r="K115" s="6">
        <f t="shared" si="108"/>
        <v>5.6732003999458991E-2</v>
      </c>
      <c r="L115" s="6">
        <f t="shared" si="109"/>
        <v>6.5140729741545611E-2</v>
      </c>
      <c r="M115" s="6">
        <f t="shared" si="110"/>
        <v>-6.3557624286583958E-2</v>
      </c>
      <c r="N115" s="6">
        <f t="shared" si="111"/>
        <v>-6.3557624286583958E-2</v>
      </c>
      <c r="O115" s="6"/>
      <c r="P115" s="6">
        <f t="shared" si="98"/>
        <v>-8.9817158135986119E-2</v>
      </c>
      <c r="Q115" s="6">
        <f t="shared" si="99"/>
        <v>2.0962702173973335E-2</v>
      </c>
      <c r="R115" s="6">
        <f t="shared" si="100"/>
        <v>2.0962702173973558E-2</v>
      </c>
      <c r="S115" s="6">
        <f t="shared" si="101"/>
        <v>-7.7124888049887264E-2</v>
      </c>
      <c r="T115" s="6">
        <f t="shared" si="102"/>
        <v>-7.7124888049887264E-2</v>
      </c>
    </row>
    <row r="116" spans="3:20" x14ac:dyDescent="0.2">
      <c r="C116" s="3">
        <v>45047</v>
      </c>
      <c r="D116" s="5">
        <f t="shared" si="112"/>
        <v>1383537.2333333332</v>
      </c>
      <c r="E116" s="5">
        <f t="shared" si="113"/>
        <v>1571133.06</v>
      </c>
      <c r="F116" s="5">
        <f t="shared" si="114"/>
        <v>1532595.834</v>
      </c>
      <c r="G116" s="7">
        <v>1396172</v>
      </c>
      <c r="H116" s="5">
        <f t="shared" si="106"/>
        <v>1396172</v>
      </c>
      <c r="I116" s="5"/>
      <c r="J116" s="6">
        <f t="shared" si="107"/>
        <v>-0.12276679606810936</v>
      </c>
      <c r="K116" s="6">
        <f t="shared" si="108"/>
        <v>-8.7530107113075739E-2</v>
      </c>
      <c r="L116" s="6">
        <f t="shared" si="109"/>
        <v>-8.0269317198359502E-2</v>
      </c>
      <c r="M116" s="6">
        <f t="shared" si="110"/>
        <v>-0.11257640850016559</v>
      </c>
      <c r="N116" s="6">
        <f t="shared" si="111"/>
        <v>-0.11257640850016559</v>
      </c>
      <c r="O116" s="6"/>
      <c r="P116" s="6">
        <f t="shared" si="98"/>
        <v>9.374294758058177E-3</v>
      </c>
      <c r="Q116" s="6">
        <f t="shared" si="99"/>
        <v>-9.46472321157521E-2</v>
      </c>
      <c r="R116" s="6">
        <f t="shared" si="100"/>
        <v>-9.4647232115752211E-2</v>
      </c>
      <c r="S116" s="6">
        <f t="shared" si="101"/>
        <v>7.3681780137955233E-3</v>
      </c>
      <c r="T116" s="6">
        <f t="shared" si="102"/>
        <v>7.3681780137955233E-3</v>
      </c>
    </row>
    <row r="117" spans="3:20" x14ac:dyDescent="0.2">
      <c r="C117" s="3">
        <v>45078</v>
      </c>
      <c r="D117" s="5">
        <f t="shared" si="112"/>
        <v>1356899</v>
      </c>
      <c r="E117" s="5">
        <f t="shared" si="113"/>
        <v>1568208.52</v>
      </c>
      <c r="F117" s="5">
        <f t="shared" si="114"/>
        <v>1529743.0279999999</v>
      </c>
      <c r="G117" s="7">
        <v>1392630</v>
      </c>
      <c r="H117" s="5">
        <f t="shared" si="106"/>
        <v>1392630</v>
      </c>
      <c r="I117" s="5"/>
      <c r="J117" s="6">
        <f t="shared" si="107"/>
        <v>-3.6975237272860562E-2</v>
      </c>
      <c r="K117" s="6">
        <f t="shared" si="108"/>
        <v>8.6869256588106847E-3</v>
      </c>
      <c r="L117" s="6">
        <f t="shared" si="109"/>
        <v>1.6713342655165553E-2</v>
      </c>
      <c r="M117" s="6">
        <f t="shared" si="110"/>
        <v>-3.9028698790358751E-2</v>
      </c>
      <c r="N117" s="6">
        <f t="shared" si="111"/>
        <v>-3.9028698790358751E-2</v>
      </c>
      <c r="O117" s="6"/>
      <c r="P117" s="6">
        <f t="shared" si="98"/>
        <v>-1.9253716265484333E-2</v>
      </c>
      <c r="Q117" s="6">
        <f t="shared" si="99"/>
        <v>-1.8614209543780236E-3</v>
      </c>
      <c r="R117" s="6">
        <f t="shared" si="100"/>
        <v>-1.8614209543780236E-3</v>
      </c>
      <c r="S117" s="6">
        <f t="shared" si="101"/>
        <v>-2.5369367098037054E-3</v>
      </c>
      <c r="T117" s="6">
        <f t="shared" si="102"/>
        <v>-2.5369367098037054E-3</v>
      </c>
    </row>
    <row r="118" spans="3:20" x14ac:dyDescent="0.2">
      <c r="C118" s="3">
        <v>45108</v>
      </c>
      <c r="D118" s="5">
        <f t="shared" si="112"/>
        <v>1408312.4333333333</v>
      </c>
      <c r="E118" s="5">
        <f t="shared" si="113"/>
        <v>1748241.04</v>
      </c>
      <c r="F118" s="5">
        <f t="shared" si="114"/>
        <v>1705359.656</v>
      </c>
      <c r="G118" s="7">
        <v>1407870</v>
      </c>
      <c r="H118" s="5">
        <f t="shared" si="106"/>
        <v>1407870</v>
      </c>
      <c r="I118" s="5"/>
      <c r="J118" s="6">
        <f t="shared" si="107"/>
        <v>-1.8806972246273479E-2</v>
      </c>
      <c r="K118" s="6">
        <f t="shared" si="108"/>
        <v>1.5613594342864801E-2</v>
      </c>
      <c r="L118" s="6">
        <f t="shared" si="109"/>
        <v>2.369512886859293E-2</v>
      </c>
      <c r="M118" s="6">
        <f t="shared" si="110"/>
        <v>-3.988002847891492E-2</v>
      </c>
      <c r="N118" s="6">
        <f t="shared" si="111"/>
        <v>-3.988002847891492E-2</v>
      </c>
      <c r="O118" s="6"/>
      <c r="P118" s="6">
        <f t="shared" si="98"/>
        <v>3.7890390761090798E-2</v>
      </c>
      <c r="Q118" s="6">
        <f t="shared" si="99"/>
        <v>0.11480139133538181</v>
      </c>
      <c r="R118" s="6">
        <f t="shared" si="100"/>
        <v>0.11480139133538181</v>
      </c>
      <c r="S118" s="6">
        <f t="shared" si="101"/>
        <v>1.0943323064992239E-2</v>
      </c>
      <c r="T118" s="6">
        <f t="shared" si="102"/>
        <v>1.0943323064992239E-2</v>
      </c>
    </row>
    <row r="119" spans="3:20" x14ac:dyDescent="0.2">
      <c r="C119" s="3">
        <v>45139</v>
      </c>
      <c r="D119" s="5">
        <f t="shared" si="112"/>
        <v>1473242.9666666668</v>
      </c>
      <c r="E119" s="5">
        <f t="shared" si="113"/>
        <v>1642162.07</v>
      </c>
      <c r="F119" s="5">
        <f t="shared" si="114"/>
        <v>1601882.6230000001</v>
      </c>
      <c r="G119" s="7">
        <v>1481718</v>
      </c>
      <c r="H119" s="5">
        <f t="shared" si="106"/>
        <v>1481718</v>
      </c>
      <c r="I119" s="5"/>
      <c r="J119" s="6">
        <f t="shared" si="107"/>
        <v>9.3654736869952515E-4</v>
      </c>
      <c r="K119" s="6">
        <f t="shared" si="108"/>
        <v>5.565715708604646E-2</v>
      </c>
      <c r="L119" s="6">
        <f t="shared" si="109"/>
        <v>6.4057329956756393E-2</v>
      </c>
      <c r="M119" s="6">
        <f t="shared" si="110"/>
        <v>-6.2280181676239721E-3</v>
      </c>
      <c r="N119" s="6">
        <f t="shared" si="111"/>
        <v>-6.2280181676239721E-3</v>
      </c>
      <c r="O119" s="6"/>
      <c r="P119" s="6">
        <f t="shared" si="98"/>
        <v>4.6105204922212817E-2</v>
      </c>
      <c r="Q119" s="6">
        <f t="shared" si="99"/>
        <v>-6.067754249722912E-2</v>
      </c>
      <c r="R119" s="6">
        <f t="shared" si="100"/>
        <v>-6.0677542497229009E-2</v>
      </c>
      <c r="S119" s="6">
        <f t="shared" si="101"/>
        <v>5.2453706663257327E-2</v>
      </c>
      <c r="T119" s="6">
        <f t="shared" si="102"/>
        <v>5.2453706663257327E-2</v>
      </c>
    </row>
    <row r="120" spans="3:20" x14ac:dyDescent="0.2">
      <c r="C120" s="3">
        <v>45170</v>
      </c>
      <c r="D120" s="5">
        <f t="shared" si="112"/>
        <v>1335070</v>
      </c>
      <c r="E120" s="5">
        <f t="shared" si="113"/>
        <v>1579675.0699999998</v>
      </c>
      <c r="F120" s="5">
        <f t="shared" si="114"/>
        <v>1540928.3229999999</v>
      </c>
      <c r="G120" s="7">
        <v>1330619</v>
      </c>
      <c r="H120" s="5">
        <f t="shared" si="106"/>
        <v>1330619</v>
      </c>
      <c r="I120" s="5"/>
      <c r="J120" s="6">
        <f t="shared" si="107"/>
        <v>-4.727480946770013E-2</v>
      </c>
      <c r="K120" s="6">
        <f t="shared" si="108"/>
        <v>2.30210536911577E-2</v>
      </c>
      <c r="L120" s="6">
        <f t="shared" si="109"/>
        <v>3.1161531538248299E-2</v>
      </c>
      <c r="M120" s="6">
        <f t="shared" si="110"/>
        <v>-4.6450648470229394E-2</v>
      </c>
      <c r="N120" s="6">
        <f t="shared" si="111"/>
        <v>-4.6450648470229394E-2</v>
      </c>
      <c r="O120" s="6"/>
      <c r="P120" s="6">
        <f t="shared" si="98"/>
        <v>-9.3788309052168395E-2</v>
      </c>
      <c r="Q120" s="6">
        <f t="shared" si="99"/>
        <v>-3.8051664413367048E-2</v>
      </c>
      <c r="R120" s="6">
        <f t="shared" si="100"/>
        <v>-3.8051664413367159E-2</v>
      </c>
      <c r="S120" s="6">
        <f t="shared" si="101"/>
        <v>-0.10197554460430391</v>
      </c>
      <c r="T120" s="6">
        <f t="shared" si="102"/>
        <v>-0.10197554460430391</v>
      </c>
    </row>
    <row r="121" spans="3:20" x14ac:dyDescent="0.2">
      <c r="C121" s="3">
        <v>45200</v>
      </c>
      <c r="D121" s="5">
        <f t="shared" si="112"/>
        <v>1333904.1666666665</v>
      </c>
      <c r="E121" s="5">
        <f t="shared" si="113"/>
        <v>1650008.72</v>
      </c>
      <c r="F121" s="5">
        <f t="shared" si="114"/>
        <v>1609536.808</v>
      </c>
      <c r="G121" s="7">
        <v>1320566</v>
      </c>
      <c r="H121" s="5">
        <f t="shared" si="106"/>
        <v>1320566</v>
      </c>
      <c r="I121" s="5"/>
      <c r="J121" s="6">
        <f t="shared" si="107"/>
        <v>-5.2371977821612958E-2</v>
      </c>
      <c r="K121" s="6">
        <f t="shared" si="108"/>
        <v>1.7186611769550275E-2</v>
      </c>
      <c r="L121" s="6">
        <f t="shared" si="109"/>
        <v>2.5280663255187408E-2</v>
      </c>
      <c r="M121" s="6">
        <f t="shared" si="110"/>
        <v>-6.6481173976450036E-2</v>
      </c>
      <c r="N121" s="6">
        <f t="shared" si="111"/>
        <v>-6.6481173976450036E-2</v>
      </c>
      <c r="O121" s="6"/>
      <c r="P121" s="6">
        <f t="shared" si="98"/>
        <v>-8.7323760801572003E-4</v>
      </c>
      <c r="Q121" s="6">
        <f t="shared" si="99"/>
        <v>4.4524124825240152E-2</v>
      </c>
      <c r="R121" s="6">
        <f t="shared" si="100"/>
        <v>4.4524124825240152E-2</v>
      </c>
      <c r="S121" s="6">
        <f t="shared" si="101"/>
        <v>-7.555130356623474E-3</v>
      </c>
      <c r="T121" s="6">
        <f t="shared" si="102"/>
        <v>-7.555130356623474E-3</v>
      </c>
    </row>
    <row r="122" spans="3:20" x14ac:dyDescent="0.2">
      <c r="C122" s="3">
        <v>45231</v>
      </c>
      <c r="D122" s="5">
        <f t="shared" si="112"/>
        <v>1268868</v>
      </c>
      <c r="E122" s="5">
        <f t="shared" si="113"/>
        <v>1469218.3</v>
      </c>
      <c r="F122" s="5">
        <f t="shared" si="114"/>
        <v>1433180.87</v>
      </c>
      <c r="G122" s="7">
        <v>1282699</v>
      </c>
      <c r="H122" s="5">
        <f t="shared" si="106"/>
        <v>1282699</v>
      </c>
      <c r="I122" s="5"/>
      <c r="J122" s="6">
        <f t="shared" si="107"/>
        <v>-9.0916866016479414E-3</v>
      </c>
      <c r="K122" s="6">
        <f t="shared" si="108"/>
        <v>7.4584840886386283E-2</v>
      </c>
      <c r="L122" s="6">
        <f t="shared" si="109"/>
        <v>8.3135626875093571E-2</v>
      </c>
      <c r="M122" s="6">
        <f t="shared" si="110"/>
        <v>1.2247000694698418E-3</v>
      </c>
      <c r="N122" s="6">
        <f t="shared" si="111"/>
        <v>1.2247000694698418E-3</v>
      </c>
      <c r="O122" s="6"/>
      <c r="P122" s="6">
        <f t="shared" si="98"/>
        <v>-4.8756251229942094E-2</v>
      </c>
      <c r="Q122" s="6">
        <f t="shared" si="99"/>
        <v>-0.10956937245761944</v>
      </c>
      <c r="R122" s="6">
        <f t="shared" si="100"/>
        <v>-0.10956937245761944</v>
      </c>
      <c r="S122" s="6">
        <f t="shared" si="101"/>
        <v>-2.8674825794394176E-2</v>
      </c>
      <c r="T122" s="6">
        <f t="shared" si="102"/>
        <v>-2.8674825794394176E-2</v>
      </c>
    </row>
    <row r="123" spans="3:20" x14ac:dyDescent="0.2">
      <c r="C123" s="3">
        <v>45261</v>
      </c>
      <c r="D123" s="5">
        <f t="shared" si="112"/>
        <v>1279614.9000000001</v>
      </c>
      <c r="E123" s="5">
        <f t="shared" si="113"/>
        <v>1407932.81</v>
      </c>
      <c r="F123" s="5">
        <f t="shared" si="114"/>
        <v>1373398.6089999999</v>
      </c>
      <c r="G123" s="7">
        <v>1293440</v>
      </c>
      <c r="H123" s="5">
        <f t="shared" si="106"/>
        <v>1293440</v>
      </c>
      <c r="I123" s="5"/>
      <c r="J123" s="6">
        <f t="shared" si="107"/>
        <v>1.3900082660289748E-2</v>
      </c>
      <c r="K123" s="6">
        <f t="shared" si="108"/>
        <v>5.7382518719726994E-2</v>
      </c>
      <c r="L123" s="6">
        <f t="shared" si="109"/>
        <v>6.5796420797774813E-2</v>
      </c>
      <c r="M123" s="6">
        <f t="shared" si="110"/>
        <v>-1.6266018267041993E-2</v>
      </c>
      <c r="N123" s="6">
        <f t="shared" si="111"/>
        <v>-1.6266018267041993E-2</v>
      </c>
      <c r="O123" s="6"/>
      <c r="P123" s="6">
        <f t="shared" si="98"/>
        <v>8.4696753326587437E-3</v>
      </c>
      <c r="Q123" s="6">
        <f t="shared" si="99"/>
        <v>-4.1712991187218385E-2</v>
      </c>
      <c r="R123" s="6">
        <f t="shared" si="100"/>
        <v>-4.1712991187218496E-2</v>
      </c>
      <c r="S123" s="6">
        <f t="shared" si="101"/>
        <v>8.3737494143210078E-3</v>
      </c>
      <c r="T123" s="6">
        <f t="shared" si="102"/>
        <v>8.3737494143210078E-3</v>
      </c>
    </row>
    <row r="124" spans="3:20" x14ac:dyDescent="0.2">
      <c r="C124" s="4">
        <v>45292</v>
      </c>
      <c r="D124" s="5">
        <f>I16</f>
        <v>1344330.19</v>
      </c>
      <c r="E124" s="5">
        <f>+Q16</f>
        <v>1516980.4143740027</v>
      </c>
      <c r="F124" s="5">
        <f>+Z16</f>
        <v>1497113.5052989456</v>
      </c>
      <c r="G124" s="7">
        <v>1354075</v>
      </c>
      <c r="H124" s="5">
        <f t="shared" si="106"/>
        <v>1354075</v>
      </c>
      <c r="I124" s="5"/>
      <c r="J124" s="6">
        <f t="shared" si="107"/>
        <v>-3.8734863911901174E-2</v>
      </c>
      <c r="K124" s="6">
        <f t="shared" si="108"/>
        <v>-4.7752899537893745E-2</v>
      </c>
      <c r="L124" s="6">
        <f t="shared" si="109"/>
        <v>-3.6593127901332845E-2</v>
      </c>
      <c r="M124" s="6">
        <f t="shared" si="110"/>
        <v>-3.0862527519403105E-2</v>
      </c>
      <c r="N124" s="6">
        <f t="shared" si="111"/>
        <v>-3.0862527519403105E-2</v>
      </c>
      <c r="O124" s="6"/>
      <c r="P124" s="6">
        <f t="shared" si="98"/>
        <v>5.0574035985357702E-2</v>
      </c>
      <c r="Q124" s="6">
        <f t="shared" si="99"/>
        <v>7.7452278687931697E-2</v>
      </c>
      <c r="R124" s="6">
        <f t="shared" si="100"/>
        <v>9.0079380806294074E-2</v>
      </c>
      <c r="S124" s="6">
        <f t="shared" si="101"/>
        <v>4.6878865660564095E-2</v>
      </c>
      <c r="T124" s="6">
        <f t="shared" si="102"/>
        <v>4.6878865660564095E-2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9270-D5CD-4400-90F1-95D8CDF9AA23}">
  <dimension ref="A1:E14"/>
  <sheetViews>
    <sheetView tabSelected="1" zoomScale="179" workbookViewId="0"/>
  </sheetViews>
  <sheetFormatPr baseColWidth="10" defaultColWidth="8.83203125" defaultRowHeight="15" x14ac:dyDescent="0.2"/>
  <cols>
    <col min="2" max="4" width="11.33203125" customWidth="1"/>
  </cols>
  <sheetData>
    <row r="1" spans="1:5" x14ac:dyDescent="0.2">
      <c r="A1" s="8" t="s">
        <v>36</v>
      </c>
      <c r="B1" s="8"/>
      <c r="C1" s="8"/>
      <c r="D1" s="8"/>
      <c r="E1" s="8"/>
    </row>
    <row r="2" spans="1:5" x14ac:dyDescent="0.2">
      <c r="B2" s="9">
        <v>2022</v>
      </c>
      <c r="C2" s="9">
        <v>2023</v>
      </c>
      <c r="D2" s="9">
        <v>2024</v>
      </c>
    </row>
    <row r="3" spans="1:5" x14ac:dyDescent="0.2">
      <c r="A3" t="s">
        <v>1</v>
      </c>
      <c r="B3" s="5">
        <v>1313795</v>
      </c>
      <c r="C3" s="5">
        <v>1359181</v>
      </c>
      <c r="D3" s="5">
        <v>1307285</v>
      </c>
    </row>
    <row r="4" spans="1:5" x14ac:dyDescent="0.2">
      <c r="A4" t="s">
        <v>2</v>
      </c>
      <c r="B4" s="5">
        <v>1512473</v>
      </c>
      <c r="C4" s="5">
        <v>1462678</v>
      </c>
      <c r="D4" s="5">
        <v>1479724</v>
      </c>
    </row>
    <row r="5" spans="1:5" x14ac:dyDescent="0.2">
      <c r="A5" t="s">
        <v>3</v>
      </c>
      <c r="B5" s="5">
        <v>1583588</v>
      </c>
      <c r="C5" s="5">
        <v>1418698</v>
      </c>
      <c r="D5" s="5">
        <v>1443314</v>
      </c>
    </row>
    <row r="6" spans="1:5" x14ac:dyDescent="0.2">
      <c r="A6" t="s">
        <v>4</v>
      </c>
      <c r="B6" s="5">
        <v>1493929</v>
      </c>
      <c r="C6" s="5">
        <v>1365421</v>
      </c>
      <c r="D6" s="5">
        <v>1408106</v>
      </c>
    </row>
    <row r="7" spans="1:5" x14ac:dyDescent="0.2">
      <c r="A7" t="s">
        <v>5</v>
      </c>
      <c r="B7" s="5">
        <v>1457135</v>
      </c>
      <c r="C7" s="5">
        <v>1343870</v>
      </c>
      <c r="D7" s="5">
        <v>1463708</v>
      </c>
    </row>
    <row r="8" spans="1:5" x14ac:dyDescent="0.2">
      <c r="A8" t="s">
        <v>6</v>
      </c>
      <c r="B8" s="5">
        <v>1438927</v>
      </c>
      <c r="C8" s="5">
        <v>1358461</v>
      </c>
      <c r="D8" s="5">
        <v>1193407</v>
      </c>
    </row>
    <row r="9" spans="1:5" x14ac:dyDescent="0.2">
      <c r="A9" t="s">
        <v>7</v>
      </c>
      <c r="B9" s="5">
        <v>1416846</v>
      </c>
      <c r="C9" s="5">
        <v>1397170</v>
      </c>
      <c r="D9" s="5">
        <v>1564939</v>
      </c>
    </row>
    <row r="10" spans="1:5" x14ac:dyDescent="0.2">
      <c r="A10" t="s">
        <v>8</v>
      </c>
      <c r="B10" s="5">
        <v>1435329</v>
      </c>
      <c r="C10" s="5">
        <v>1350822</v>
      </c>
      <c r="D10" s="5">
        <v>1514245</v>
      </c>
    </row>
    <row r="11" spans="1:5" x14ac:dyDescent="0.2">
      <c r="A11" t="s">
        <v>9</v>
      </c>
      <c r="B11" s="5">
        <v>1360972</v>
      </c>
      <c r="C11" s="5">
        <v>1311773</v>
      </c>
      <c r="D11" s="5">
        <v>1379970</v>
      </c>
    </row>
    <row r="12" spans="1:5" x14ac:dyDescent="0.2">
      <c r="A12" t="s">
        <v>10</v>
      </c>
      <c r="B12" s="5">
        <v>1335966</v>
      </c>
      <c r="C12" s="5">
        <v>1285027</v>
      </c>
    </row>
    <row r="13" spans="1:5" x14ac:dyDescent="0.2">
      <c r="A13" t="s">
        <v>11</v>
      </c>
      <c r="B13" s="5">
        <v>1266381</v>
      </c>
      <c r="C13" s="5">
        <v>1259611</v>
      </c>
    </row>
    <row r="14" spans="1:5" x14ac:dyDescent="0.2">
      <c r="A14" t="s">
        <v>12</v>
      </c>
      <c r="B14" s="5">
        <v>1267335</v>
      </c>
      <c r="C14" s="5">
        <v>1239739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Monthly Retail Used Sales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Chesbrough, Charlie (CAI - Michigan)</dc:creator>
  <cp:lastModifiedBy>Hailes, Dara (CAI - Florida)</cp:lastModifiedBy>
  <dcterms:created xsi:type="dcterms:W3CDTF">2024-02-09T19:34:14Z</dcterms:created>
  <dcterms:modified xsi:type="dcterms:W3CDTF">2024-10-17T14:33:36Z</dcterms:modified>
</cp:coreProperties>
</file>